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 - Architektonicko-s..." sheetId="2" r:id="rId2"/>
    <sheet name="D.1.4.1 - Zdravotechnika,..." sheetId="3" r:id="rId3"/>
    <sheet name="D.1.4.3 - Elektroinstalace" sheetId="4" r:id="rId4"/>
    <sheet name="VRN - Vedlejší rozpočtové..."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'D.1.1 - Architektonicko-s...'!$C$133:$K$363</definedName>
    <definedName name="_xlnm.Print_Area" localSheetId="1">'D.1.1 - Architektonicko-s...'!$C$4:$J$76,'D.1.1 - Architektonicko-s...'!$C$82:$J$115,'D.1.1 - Architektonicko-s...'!$C$121:$J$363</definedName>
    <definedName name="_xlnm.Print_Titles" localSheetId="1">'D.1.1 - Architektonicko-s...'!$133:$133</definedName>
    <definedName name="_xlnm._FilterDatabase" localSheetId="2" hidden="1">'D.1.4.1 - Zdravotechnika,...'!$C$133:$K$248</definedName>
    <definedName name="_xlnm.Print_Area" localSheetId="2">'D.1.4.1 - Zdravotechnika,...'!$C$4:$J$76,'D.1.4.1 - Zdravotechnika,...'!$C$82:$J$115,'D.1.4.1 - Zdravotechnika,...'!$C$121:$J$248</definedName>
    <definedName name="_xlnm.Print_Titles" localSheetId="2">'D.1.4.1 - Zdravotechnika,...'!$133:$133</definedName>
    <definedName name="_xlnm._FilterDatabase" localSheetId="3" hidden="1">'D.1.4.3 - Elektroinstalace'!$C$118:$K$167</definedName>
    <definedName name="_xlnm.Print_Area" localSheetId="3">'D.1.4.3 - Elektroinstalace'!$C$4:$J$76,'D.1.4.3 - Elektroinstalace'!$C$82:$J$100,'D.1.4.3 - Elektroinstalace'!$C$106:$J$167</definedName>
    <definedName name="_xlnm.Print_Titles" localSheetId="3">'D.1.4.3 - Elektroinstalace'!$118:$118</definedName>
    <definedName name="_xlnm._FilterDatabase" localSheetId="4" hidden="1">'VRN - Vedlejší rozpočtové...'!$C$121:$K$138</definedName>
    <definedName name="_xlnm.Print_Area" localSheetId="4">'VRN - Vedlejší rozpočtové...'!$C$4:$J$76,'VRN - Vedlejší rozpočtové...'!$C$82:$J$103,'VRN - Vedlejší rozpočtové...'!$C$109:$J$138</definedName>
    <definedName name="_xlnm.Print_Titles" localSheetId="4">'VRN - Vedlejší rozpočtové...'!$121:$121</definedName>
  </definedNames>
  <calcPr/>
</workbook>
</file>

<file path=xl/calcChain.xml><?xml version="1.0" encoding="utf-8"?>
<calcChain xmlns="http://schemas.openxmlformats.org/spreadsheetml/2006/main">
  <c i="1" l="1" r="AY98"/>
  <c i="5" r="J37"/>
  <c r="J36"/>
  <c r="J35"/>
  <c i="1" r="AX98"/>
  <c i="5" r="BI138"/>
  <c r="BH138"/>
  <c r="BG138"/>
  <c r="BF138"/>
  <c r="T138"/>
  <c r="T137"/>
  <c r="R138"/>
  <c r="R137"/>
  <c r="P138"/>
  <c r="P137"/>
  <c r="BI135"/>
  <c r="BH135"/>
  <c r="BG135"/>
  <c r="BF135"/>
  <c r="T135"/>
  <c r="T134"/>
  <c r="R135"/>
  <c r="R134"/>
  <c r="P135"/>
  <c r="P134"/>
  <c r="BI132"/>
  <c r="BH132"/>
  <c r="BG132"/>
  <c r="BF132"/>
  <c r="T132"/>
  <c r="R132"/>
  <c r="P132"/>
  <c r="BI130"/>
  <c r="BH130"/>
  <c r="BG130"/>
  <c r="BF130"/>
  <c r="T130"/>
  <c r="R130"/>
  <c r="P130"/>
  <c r="BI127"/>
  <c r="BH127"/>
  <c r="BG127"/>
  <c r="BF127"/>
  <c r="T127"/>
  <c r="T126"/>
  <c r="R127"/>
  <c r="R126"/>
  <c r="P127"/>
  <c r="P126"/>
  <c r="BI125"/>
  <c r="BH125"/>
  <c r="BG125"/>
  <c r="BF125"/>
  <c r="T125"/>
  <c r="T124"/>
  <c r="R125"/>
  <c r="R124"/>
  <c r="P125"/>
  <c r="P124"/>
  <c r="J118"/>
  <c r="F118"/>
  <c r="F116"/>
  <c r="E114"/>
  <c r="J91"/>
  <c r="F91"/>
  <c r="F89"/>
  <c r="E87"/>
  <c r="J24"/>
  <c r="E24"/>
  <c r="J119"/>
  <c r="J23"/>
  <c r="J18"/>
  <c r="E18"/>
  <c r="F92"/>
  <c r="J17"/>
  <c r="J12"/>
  <c r="J89"/>
  <c r="E7"/>
  <c r="E112"/>
  <c i="4" r="J37"/>
  <c r="J36"/>
  <c i="1" r="AY97"/>
  <c i="4" r="J35"/>
  <c i="1" r="AX97"/>
  <c i="4" r="BI167"/>
  <c r="BH167"/>
  <c r="BG167"/>
  <c r="BF167"/>
  <c r="T167"/>
  <c r="T166"/>
  <c r="R167"/>
  <c r="R166"/>
  <c r="P167"/>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5"/>
  <c r="F115"/>
  <c r="F113"/>
  <c r="E111"/>
  <c r="J91"/>
  <c r="F91"/>
  <c r="F89"/>
  <c r="E87"/>
  <c r="J24"/>
  <c r="E24"/>
  <c r="J116"/>
  <c r="J23"/>
  <c r="J18"/>
  <c r="E18"/>
  <c r="F116"/>
  <c r="J17"/>
  <c r="J12"/>
  <c r="J89"/>
  <c r="E7"/>
  <c r="E109"/>
  <c i="3" r="J37"/>
  <c r="J36"/>
  <c i="1" r="AY96"/>
  <c i="3" r="J35"/>
  <c i="1" r="AX96"/>
  <c i="3" r="BI248"/>
  <c r="BH248"/>
  <c r="BG248"/>
  <c r="BF248"/>
  <c r="T248"/>
  <c r="T247"/>
  <c r="R248"/>
  <c r="R247"/>
  <c r="P248"/>
  <c r="P247"/>
  <c r="BI246"/>
  <c r="BH246"/>
  <c r="BG246"/>
  <c r="BF246"/>
  <c r="T246"/>
  <c r="T245"/>
  <c r="R246"/>
  <c r="R245"/>
  <c r="P246"/>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59"/>
  <c r="BH159"/>
  <c r="BG159"/>
  <c r="BF159"/>
  <c r="T159"/>
  <c r="T158"/>
  <c r="R159"/>
  <c r="R158"/>
  <c r="P159"/>
  <c r="P158"/>
  <c r="BI157"/>
  <c r="BH157"/>
  <c r="BG157"/>
  <c r="BF157"/>
  <c r="T157"/>
  <c r="R157"/>
  <c r="P157"/>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4"/>
  <c r="BH144"/>
  <c r="BG144"/>
  <c r="BF144"/>
  <c r="T144"/>
  <c r="R144"/>
  <c r="P144"/>
  <c r="BI143"/>
  <c r="BH143"/>
  <c r="BG143"/>
  <c r="BF143"/>
  <c r="T143"/>
  <c r="R143"/>
  <c r="P143"/>
  <c r="BI142"/>
  <c r="BH142"/>
  <c r="BG142"/>
  <c r="BF142"/>
  <c r="T142"/>
  <c r="R142"/>
  <c r="P142"/>
  <c r="BI140"/>
  <c r="BH140"/>
  <c r="BG140"/>
  <c r="BF140"/>
  <c r="T140"/>
  <c r="T139"/>
  <c r="R140"/>
  <c r="R139"/>
  <c r="P140"/>
  <c r="P139"/>
  <c r="BI138"/>
  <c r="BH138"/>
  <c r="BG138"/>
  <c r="BF138"/>
  <c r="T138"/>
  <c r="R138"/>
  <c r="P138"/>
  <c r="BI137"/>
  <c r="BH137"/>
  <c r="BG137"/>
  <c r="BF137"/>
  <c r="T137"/>
  <c r="R137"/>
  <c r="P137"/>
  <c r="J130"/>
  <c r="F130"/>
  <c r="F128"/>
  <c r="E126"/>
  <c r="J91"/>
  <c r="F91"/>
  <c r="F89"/>
  <c r="E87"/>
  <c r="J24"/>
  <c r="E24"/>
  <c r="J131"/>
  <c r="J23"/>
  <c r="J18"/>
  <c r="E18"/>
  <c r="F92"/>
  <c r="J17"/>
  <c r="J12"/>
  <c r="J89"/>
  <c r="E7"/>
  <c r="E124"/>
  <c i="2" r="J37"/>
  <c r="J36"/>
  <c i="1" r="AY95"/>
  <c i="2" r="J35"/>
  <c i="1" r="AX95"/>
  <c i="2" r="BI363"/>
  <c r="BH363"/>
  <c r="BG363"/>
  <c r="BF363"/>
  <c r="T363"/>
  <c r="T362"/>
  <c r="R363"/>
  <c r="R362"/>
  <c r="P363"/>
  <c r="P362"/>
  <c r="BI360"/>
  <c r="BH360"/>
  <c r="BG360"/>
  <c r="BF360"/>
  <c r="T360"/>
  <c r="T359"/>
  <c r="T358"/>
  <c r="R360"/>
  <c r="R359"/>
  <c r="R358"/>
  <c r="P360"/>
  <c r="P359"/>
  <c r="P358"/>
  <c r="BI357"/>
  <c r="BH357"/>
  <c r="BG357"/>
  <c r="BF357"/>
  <c r="T357"/>
  <c r="R357"/>
  <c r="P357"/>
  <c r="BI356"/>
  <c r="BH356"/>
  <c r="BG356"/>
  <c r="BF356"/>
  <c r="T356"/>
  <c r="R356"/>
  <c r="P356"/>
  <c r="BI355"/>
  <c r="BH355"/>
  <c r="BG355"/>
  <c r="BF355"/>
  <c r="T355"/>
  <c r="R355"/>
  <c r="P355"/>
  <c r="BI351"/>
  <c r="BH351"/>
  <c r="BG351"/>
  <c r="BF351"/>
  <c r="T351"/>
  <c r="R351"/>
  <c r="P351"/>
  <c r="BI349"/>
  <c r="BH349"/>
  <c r="BG349"/>
  <c r="BF349"/>
  <c r="T349"/>
  <c r="R349"/>
  <c r="P349"/>
  <c r="BI347"/>
  <c r="BH347"/>
  <c r="BG347"/>
  <c r="BF347"/>
  <c r="T347"/>
  <c r="R347"/>
  <c r="P347"/>
  <c r="BI346"/>
  <c r="BH346"/>
  <c r="BG346"/>
  <c r="BF346"/>
  <c r="T346"/>
  <c r="R346"/>
  <c r="P346"/>
  <c r="BI345"/>
  <c r="BH345"/>
  <c r="BG345"/>
  <c r="BF345"/>
  <c r="T345"/>
  <c r="R345"/>
  <c r="P345"/>
  <c r="BI340"/>
  <c r="BH340"/>
  <c r="BG340"/>
  <c r="BF340"/>
  <c r="T340"/>
  <c r="R340"/>
  <c r="P340"/>
  <c r="BI338"/>
  <c r="BH338"/>
  <c r="BG338"/>
  <c r="BF338"/>
  <c r="T338"/>
  <c r="R338"/>
  <c r="P338"/>
  <c r="BI337"/>
  <c r="BH337"/>
  <c r="BG337"/>
  <c r="BF337"/>
  <c r="T337"/>
  <c r="R337"/>
  <c r="P337"/>
  <c r="BI335"/>
  <c r="BH335"/>
  <c r="BG335"/>
  <c r="BF335"/>
  <c r="T335"/>
  <c r="R335"/>
  <c r="P335"/>
  <c r="BI331"/>
  <c r="BH331"/>
  <c r="BG331"/>
  <c r="BF331"/>
  <c r="T331"/>
  <c r="R331"/>
  <c r="P331"/>
  <c r="BI329"/>
  <c r="BH329"/>
  <c r="BG329"/>
  <c r="BF329"/>
  <c r="T329"/>
  <c r="R329"/>
  <c r="P329"/>
  <c r="BI325"/>
  <c r="BH325"/>
  <c r="BG325"/>
  <c r="BF325"/>
  <c r="T325"/>
  <c r="R325"/>
  <c r="P325"/>
  <c r="BI324"/>
  <c r="BH324"/>
  <c r="BG324"/>
  <c r="BF324"/>
  <c r="T324"/>
  <c r="R324"/>
  <c r="P324"/>
  <c r="BI323"/>
  <c r="BH323"/>
  <c r="BG323"/>
  <c r="BF323"/>
  <c r="T323"/>
  <c r="R323"/>
  <c r="P323"/>
  <c r="BI319"/>
  <c r="BH319"/>
  <c r="BG319"/>
  <c r="BF319"/>
  <c r="T319"/>
  <c r="R319"/>
  <c r="P319"/>
  <c r="BI317"/>
  <c r="BH317"/>
  <c r="BG317"/>
  <c r="BF317"/>
  <c r="T317"/>
  <c r="R317"/>
  <c r="P317"/>
  <c r="BI316"/>
  <c r="BH316"/>
  <c r="BG316"/>
  <c r="BF316"/>
  <c r="T316"/>
  <c r="R316"/>
  <c r="P316"/>
  <c r="BI315"/>
  <c r="BH315"/>
  <c r="BG315"/>
  <c r="BF315"/>
  <c r="T315"/>
  <c r="R315"/>
  <c r="P315"/>
  <c r="BI313"/>
  <c r="BH313"/>
  <c r="BG313"/>
  <c r="BF313"/>
  <c r="T313"/>
  <c r="R313"/>
  <c r="P313"/>
  <c r="BI308"/>
  <c r="BH308"/>
  <c r="BG308"/>
  <c r="BF308"/>
  <c r="T308"/>
  <c r="R308"/>
  <c r="P308"/>
  <c r="BI306"/>
  <c r="BH306"/>
  <c r="BG306"/>
  <c r="BF306"/>
  <c r="T306"/>
  <c r="R306"/>
  <c r="P306"/>
  <c r="BI301"/>
  <c r="BH301"/>
  <c r="BG301"/>
  <c r="BF301"/>
  <c r="T301"/>
  <c r="R301"/>
  <c r="P301"/>
  <c r="BI296"/>
  <c r="BH296"/>
  <c r="BG296"/>
  <c r="BF296"/>
  <c r="T296"/>
  <c r="R296"/>
  <c r="P296"/>
  <c r="BI295"/>
  <c r="BH295"/>
  <c r="BG295"/>
  <c r="BF295"/>
  <c r="T295"/>
  <c r="R295"/>
  <c r="P295"/>
  <c r="BI294"/>
  <c r="BH294"/>
  <c r="BG294"/>
  <c r="BF294"/>
  <c r="T294"/>
  <c r="R294"/>
  <c r="P294"/>
  <c r="BI292"/>
  <c r="BH292"/>
  <c r="BG292"/>
  <c r="BF292"/>
  <c r="T292"/>
  <c r="R292"/>
  <c r="P292"/>
  <c r="BI287"/>
  <c r="BH287"/>
  <c r="BG287"/>
  <c r="BF287"/>
  <c r="T287"/>
  <c r="R287"/>
  <c r="P287"/>
  <c r="BI286"/>
  <c r="BH286"/>
  <c r="BG286"/>
  <c r="BF286"/>
  <c r="T286"/>
  <c r="R286"/>
  <c r="P286"/>
  <c r="BI285"/>
  <c r="BH285"/>
  <c r="BG285"/>
  <c r="BF285"/>
  <c r="T285"/>
  <c r="R285"/>
  <c r="P285"/>
  <c r="BI281"/>
  <c r="BH281"/>
  <c r="BG281"/>
  <c r="BF281"/>
  <c r="T281"/>
  <c r="R281"/>
  <c r="P281"/>
  <c r="BI275"/>
  <c r="BH275"/>
  <c r="BG275"/>
  <c r="BF275"/>
  <c r="T275"/>
  <c r="R275"/>
  <c r="P275"/>
  <c r="BI272"/>
  <c r="BH272"/>
  <c r="BG272"/>
  <c r="BF272"/>
  <c r="T272"/>
  <c r="R272"/>
  <c r="P272"/>
  <c r="BI270"/>
  <c r="BH270"/>
  <c r="BG270"/>
  <c r="BF270"/>
  <c r="T270"/>
  <c r="R270"/>
  <c r="P270"/>
  <c r="BI268"/>
  <c r="BH268"/>
  <c r="BG268"/>
  <c r="BF268"/>
  <c r="T268"/>
  <c r="R268"/>
  <c r="P268"/>
  <c r="BI267"/>
  <c r="BH267"/>
  <c r="BG267"/>
  <c r="BF267"/>
  <c r="T267"/>
  <c r="R267"/>
  <c r="P267"/>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1"/>
  <c r="BH251"/>
  <c r="BG251"/>
  <c r="BF251"/>
  <c r="T251"/>
  <c r="R251"/>
  <c r="P251"/>
  <c r="BI246"/>
  <c r="BH246"/>
  <c r="BG246"/>
  <c r="BF246"/>
  <c r="T246"/>
  <c r="R246"/>
  <c r="P246"/>
  <c r="BI241"/>
  <c r="BH241"/>
  <c r="BG241"/>
  <c r="BF241"/>
  <c r="T241"/>
  <c r="R241"/>
  <c r="P241"/>
  <c r="BI237"/>
  <c r="BH237"/>
  <c r="BG237"/>
  <c r="BF237"/>
  <c r="T237"/>
  <c r="R237"/>
  <c r="P237"/>
  <c r="BI233"/>
  <c r="BH233"/>
  <c r="BG233"/>
  <c r="BF233"/>
  <c r="T233"/>
  <c r="R233"/>
  <c r="P233"/>
  <c r="BI228"/>
  <c r="BH228"/>
  <c r="BG228"/>
  <c r="BF228"/>
  <c r="T228"/>
  <c r="R228"/>
  <c r="P228"/>
  <c r="BI225"/>
  <c r="BH225"/>
  <c r="BG225"/>
  <c r="BF225"/>
  <c r="T225"/>
  <c r="T224"/>
  <c r="R225"/>
  <c r="R224"/>
  <c r="P225"/>
  <c r="P224"/>
  <c r="BI222"/>
  <c r="BH222"/>
  <c r="BG222"/>
  <c r="BF222"/>
  <c r="T222"/>
  <c r="R222"/>
  <c r="P222"/>
  <c r="BI220"/>
  <c r="BH220"/>
  <c r="BG220"/>
  <c r="BF220"/>
  <c r="T220"/>
  <c r="R220"/>
  <c r="P220"/>
  <c r="BI218"/>
  <c r="BH218"/>
  <c r="BG218"/>
  <c r="BF218"/>
  <c r="T218"/>
  <c r="R218"/>
  <c r="P218"/>
  <c r="BI217"/>
  <c r="BH217"/>
  <c r="BG217"/>
  <c r="BF217"/>
  <c r="T217"/>
  <c r="R217"/>
  <c r="P217"/>
  <c r="BI216"/>
  <c r="BH216"/>
  <c r="BG216"/>
  <c r="BF216"/>
  <c r="T216"/>
  <c r="R216"/>
  <c r="P216"/>
  <c r="BI210"/>
  <c r="BH210"/>
  <c r="BG210"/>
  <c r="BF210"/>
  <c r="T210"/>
  <c r="R210"/>
  <c r="P210"/>
  <c r="BI209"/>
  <c r="BH209"/>
  <c r="BG209"/>
  <c r="BF209"/>
  <c r="T209"/>
  <c r="R209"/>
  <c r="P209"/>
  <c r="BI204"/>
  <c r="BH204"/>
  <c r="BG204"/>
  <c r="BF204"/>
  <c r="T204"/>
  <c r="R204"/>
  <c r="P204"/>
  <c r="BI200"/>
  <c r="BH200"/>
  <c r="BG200"/>
  <c r="BF200"/>
  <c r="T200"/>
  <c r="R200"/>
  <c r="P200"/>
  <c r="BI194"/>
  <c r="BH194"/>
  <c r="BG194"/>
  <c r="BF194"/>
  <c r="T194"/>
  <c r="R194"/>
  <c r="P194"/>
  <c r="BI190"/>
  <c r="BH190"/>
  <c r="BG190"/>
  <c r="BF190"/>
  <c r="T190"/>
  <c r="R190"/>
  <c r="P190"/>
  <c r="BI189"/>
  <c r="BH189"/>
  <c r="BG189"/>
  <c r="BF189"/>
  <c r="T189"/>
  <c r="R189"/>
  <c r="P189"/>
  <c r="BI184"/>
  <c r="BH184"/>
  <c r="BG184"/>
  <c r="BF184"/>
  <c r="T184"/>
  <c r="R184"/>
  <c r="P184"/>
  <c r="BI182"/>
  <c r="BH182"/>
  <c r="BG182"/>
  <c r="BF182"/>
  <c r="T182"/>
  <c r="R182"/>
  <c r="P182"/>
  <c r="BI177"/>
  <c r="BH177"/>
  <c r="BG177"/>
  <c r="BF177"/>
  <c r="T177"/>
  <c r="R177"/>
  <c r="P177"/>
  <c r="BI176"/>
  <c r="BH176"/>
  <c r="BG176"/>
  <c r="BF176"/>
  <c r="T176"/>
  <c r="R176"/>
  <c r="P176"/>
  <c r="BI171"/>
  <c r="BH171"/>
  <c r="BG171"/>
  <c r="BF171"/>
  <c r="T171"/>
  <c r="R171"/>
  <c r="P171"/>
  <c r="BI168"/>
  <c r="BH168"/>
  <c r="BG168"/>
  <c r="BF168"/>
  <c r="T168"/>
  <c r="R168"/>
  <c r="P168"/>
  <c r="BI167"/>
  <c r="BH167"/>
  <c r="BG167"/>
  <c r="BF167"/>
  <c r="T167"/>
  <c r="R167"/>
  <c r="P167"/>
  <c r="BI165"/>
  <c r="BH165"/>
  <c r="BG165"/>
  <c r="BF165"/>
  <c r="T165"/>
  <c r="R165"/>
  <c r="P165"/>
  <c r="BI162"/>
  <c r="BH162"/>
  <c r="BG162"/>
  <c r="BF162"/>
  <c r="T162"/>
  <c r="R162"/>
  <c r="P162"/>
  <c r="BI161"/>
  <c r="BH161"/>
  <c r="BG161"/>
  <c r="BF161"/>
  <c r="T161"/>
  <c r="R161"/>
  <c r="P161"/>
  <c r="BI160"/>
  <c r="BH160"/>
  <c r="BG160"/>
  <c r="BF160"/>
  <c r="T160"/>
  <c r="R160"/>
  <c r="P160"/>
  <c r="BI159"/>
  <c r="BH159"/>
  <c r="BG159"/>
  <c r="BF159"/>
  <c r="T159"/>
  <c r="R159"/>
  <c r="P159"/>
  <c r="BI154"/>
  <c r="BH154"/>
  <c r="BG154"/>
  <c r="BF154"/>
  <c r="T154"/>
  <c r="R154"/>
  <c r="P154"/>
  <c r="BI149"/>
  <c r="BH149"/>
  <c r="BG149"/>
  <c r="BF149"/>
  <c r="T149"/>
  <c r="R149"/>
  <c r="P149"/>
  <c r="BI144"/>
  <c r="BH144"/>
  <c r="BG144"/>
  <c r="BF144"/>
  <c r="T144"/>
  <c r="R144"/>
  <c r="P144"/>
  <c r="BI143"/>
  <c r="BH143"/>
  <c r="BG143"/>
  <c r="BF143"/>
  <c r="T143"/>
  <c r="R143"/>
  <c r="P143"/>
  <c r="BI137"/>
  <c r="BH137"/>
  <c r="BG137"/>
  <c r="BF137"/>
  <c r="T137"/>
  <c r="T136"/>
  <c r="R137"/>
  <c r="R136"/>
  <c r="P137"/>
  <c r="P136"/>
  <c r="J130"/>
  <c r="F130"/>
  <c r="F128"/>
  <c r="E126"/>
  <c r="J91"/>
  <c r="F91"/>
  <c r="F89"/>
  <c r="E87"/>
  <c r="J24"/>
  <c r="E24"/>
  <c r="J131"/>
  <c r="J23"/>
  <c r="J18"/>
  <c r="E18"/>
  <c r="F131"/>
  <c r="J17"/>
  <c r="J12"/>
  <c r="J128"/>
  <c r="E7"/>
  <c r="E124"/>
  <c i="1" r="L90"/>
  <c r="AM90"/>
  <c r="AM89"/>
  <c r="L89"/>
  <c r="AM87"/>
  <c r="L87"/>
  <c r="L85"/>
  <c r="L84"/>
  <c i="2" r="J34"/>
  <c r="J184"/>
  <c r="J171"/>
  <c r="J165"/>
  <c r="BK144"/>
  <c i="3" r="BK237"/>
  <c r="J204"/>
  <c r="J172"/>
  <c r="BK157"/>
  <c r="J223"/>
  <c r="J178"/>
  <c r="J228"/>
  <c r="J187"/>
  <c r="BK170"/>
  <c r="J246"/>
  <c r="BK213"/>
  <c r="J194"/>
  <c r="BK165"/>
  <c r="BK244"/>
  <c r="BK222"/>
  <c r="J195"/>
  <c r="BK181"/>
  <c r="J164"/>
  <c r="J242"/>
  <c r="BK217"/>
  <c r="J182"/>
  <c r="J155"/>
  <c r="BK242"/>
  <c r="J206"/>
  <c r="BK178"/>
  <c r="BK228"/>
  <c r="BK205"/>
  <c r="J179"/>
  <c i="4" r="BK161"/>
  <c r="BK148"/>
  <c r="J123"/>
  <c r="J147"/>
  <c r="J122"/>
  <c r="BK165"/>
  <c r="BK150"/>
  <c r="BK163"/>
  <c r="J140"/>
  <c i="5" r="J125"/>
  <c r="J132"/>
  <c i="2" r="J363"/>
  <c r="J357"/>
  <c r="J351"/>
  <c r="BK346"/>
  <c r="J340"/>
  <c r="BK335"/>
  <c r="J329"/>
  <c r="BK323"/>
  <c r="BK316"/>
  <c r="J313"/>
  <c r="BK301"/>
  <c r="J295"/>
  <c r="J292"/>
  <c r="BK285"/>
  <c r="BK270"/>
  <c r="BK267"/>
  <c r="J264"/>
  <c r="J260"/>
  <c r="BK254"/>
  <c r="J251"/>
  <c r="BK237"/>
  <c r="J228"/>
  <c r="BK220"/>
  <c r="BK216"/>
  <c r="J209"/>
  <c r="J194"/>
  <c r="J177"/>
  <c r="BK167"/>
  <c r="J161"/>
  <c r="BK154"/>
  <c r="BK137"/>
  <c i="3" r="BK238"/>
  <c r="BK211"/>
  <c r="J177"/>
  <c r="BK163"/>
  <c r="BK138"/>
  <c r="BK202"/>
  <c r="J176"/>
  <c r="J212"/>
  <c r="J185"/>
  <c r="BK175"/>
  <c r="J138"/>
  <c r="BK227"/>
  <c r="J211"/>
  <c r="BK199"/>
  <c r="J159"/>
  <c r="BK246"/>
  <c r="BK229"/>
  <c r="BK212"/>
  <c r="BK187"/>
  <c r="BK155"/>
  <c r="J239"/>
  <c r="J222"/>
  <c r="J170"/>
  <c r="J146"/>
  <c r="J219"/>
  <c r="J189"/>
  <c r="J147"/>
  <c r="J221"/>
  <c r="J186"/>
  <c r="BK147"/>
  <c i="4" r="J167"/>
  <c r="BK138"/>
  <c r="BK122"/>
  <c r="J136"/>
  <c r="J150"/>
  <c r="BK137"/>
  <c r="J124"/>
  <c r="BK141"/>
  <c r="J161"/>
  <c r="BK129"/>
  <c r="BK152"/>
  <c r="BK146"/>
  <c i="5" r="J138"/>
  <c i="2" r="BK357"/>
  <c r="J355"/>
  <c r="BK347"/>
  <c r="BK338"/>
  <c r="J335"/>
  <c r="BK325"/>
  <c r="J323"/>
  <c r="BK317"/>
  <c r="J315"/>
  <c r="J306"/>
  <c r="BK295"/>
  <c r="BK292"/>
  <c r="J286"/>
  <c r="BK275"/>
  <c r="J270"/>
  <c r="J267"/>
  <c r="J258"/>
  <c r="J254"/>
  <c r="BK246"/>
  <c r="BK233"/>
  <c r="J225"/>
  <c r="BK218"/>
  <c r="BK210"/>
  <c r="BK204"/>
  <c r="BK190"/>
  <c r="BK182"/>
  <c r="J176"/>
  <c r="J160"/>
  <c r="J149"/>
  <c i="1" r="AS94"/>
  <c i="3" r="J171"/>
  <c r="BK153"/>
  <c r="J240"/>
  <c r="BK239"/>
  <c r="BK220"/>
  <c r="BK190"/>
  <c r="BK176"/>
  <c r="BK144"/>
  <c r="J225"/>
  <c r="BK209"/>
  <c r="BK172"/>
  <c r="BK146"/>
  <c r="J237"/>
  <c r="BK218"/>
  <c r="BK192"/>
  <c r="BK179"/>
  <c r="J148"/>
  <c r="BK226"/>
  <c r="J202"/>
  <c r="BK151"/>
  <c r="BK233"/>
  <c r="J197"/>
  <c r="J154"/>
  <c r="J213"/>
  <c r="J183"/>
  <c r="J151"/>
  <c i="4" r="BK160"/>
  <c r="BK131"/>
  <c r="BK167"/>
  <c r="J148"/>
  <c r="J135"/>
  <c r="J160"/>
  <c r="J126"/>
  <c r="J154"/>
  <c r="J128"/>
  <c r="J153"/>
  <c i="5" r="BK135"/>
  <c r="BK125"/>
  <c i="2" r="BK363"/>
  <c r="BK355"/>
  <c r="J349"/>
  <c r="BK345"/>
  <c r="J338"/>
  <c r="J331"/>
  <c r="BK324"/>
  <c r="BK319"/>
  <c r="BK313"/>
  <c r="BK306"/>
  <c r="BK296"/>
  <c r="J294"/>
  <c r="BK286"/>
  <c r="J281"/>
  <c r="J272"/>
  <c r="BK266"/>
  <c r="BK262"/>
  <c r="BK258"/>
  <c r="BK252"/>
  <c r="J241"/>
  <c r="BK228"/>
  <c r="J222"/>
  <c r="BK217"/>
  <c r="J210"/>
  <c r="BK200"/>
  <c r="BK189"/>
  <c r="BK176"/>
  <c r="J162"/>
  <c r="J159"/>
  <c r="J143"/>
  <c i="3" r="BK243"/>
  <c r="BK231"/>
  <c r="BK189"/>
  <c r="J166"/>
  <c r="J142"/>
  <c r="BK219"/>
  <c r="BK196"/>
  <c r="J230"/>
  <c r="J209"/>
  <c r="BK183"/>
  <c r="J163"/>
  <c r="BK232"/>
  <c r="BK216"/>
  <c r="BK203"/>
  <c r="J184"/>
  <c r="BK149"/>
  <c r="BK240"/>
  <c r="BK200"/>
  <c r="J174"/>
  <c r="BK143"/>
  <c r="J208"/>
  <c r="J150"/>
  <c r="J235"/>
  <c r="BK201"/>
  <c r="BK177"/>
  <c r="J143"/>
  <c r="BK208"/>
  <c r="BK154"/>
  <c i="4" r="J138"/>
  <c r="J146"/>
  <c r="J127"/>
  <c r="J164"/>
  <c r="J129"/>
  <c r="J145"/>
  <c r="J132"/>
  <c r="J163"/>
  <c r="BK128"/>
  <c r="J143"/>
  <c r="BK123"/>
  <c r="BK132"/>
  <c r="J142"/>
  <c i="5" r="BK130"/>
  <c r="J135"/>
  <c i="2" r="J360"/>
  <c r="J356"/>
  <c r="BK349"/>
  <c r="J346"/>
  <c r="BK340"/>
  <c r="J337"/>
  <c r="BK331"/>
  <c r="J325"/>
  <c r="J319"/>
  <c r="J316"/>
  <c r="BK308"/>
  <c r="J301"/>
  <c r="BK294"/>
  <c r="J287"/>
  <c r="BK281"/>
  <c r="BK272"/>
  <c r="J268"/>
  <c r="J266"/>
  <c r="BK260"/>
  <c r="BK256"/>
  <c r="J252"/>
  <c r="J246"/>
  <c r="J237"/>
  <c r="BK225"/>
  <c r="J220"/>
  <c r="J217"/>
  <c r="BK209"/>
  <c r="J200"/>
  <c r="BK184"/>
  <c r="BK168"/>
  <c r="BK161"/>
  <c r="J144"/>
  <c r="F36"/>
  <c i="3" r="J236"/>
  <c r="BK188"/>
  <c r="BK140"/>
  <c r="J205"/>
  <c r="J169"/>
  <c r="J233"/>
  <c r="BK191"/>
  <c r="BK174"/>
  <c i="4" r="J141"/>
  <c r="J149"/>
  <c r="J125"/>
  <c r="BK153"/>
  <c r="J165"/>
  <c r="J139"/>
  <c r="BK125"/>
  <c r="BK147"/>
  <c r="J121"/>
  <c r="BK135"/>
  <c r="J156"/>
  <c r="BK154"/>
  <c r="BK134"/>
  <c i="5" r="BK132"/>
  <c i="2" r="BK360"/>
  <c r="BK356"/>
  <c r="BK351"/>
  <c r="J347"/>
  <c r="J345"/>
  <c r="BK337"/>
  <c r="BK329"/>
  <c r="J324"/>
  <c r="J317"/>
  <c r="BK315"/>
  <c r="J308"/>
  <c r="J296"/>
  <c r="BK287"/>
  <c r="J285"/>
  <c r="J275"/>
  <c r="BK268"/>
  <c r="BK264"/>
  <c r="J262"/>
  <c r="J256"/>
  <c r="BK251"/>
  <c r="BK241"/>
  <c r="J233"/>
  <c r="BK222"/>
  <c r="J218"/>
  <c r="J216"/>
  <c r="J204"/>
  <c r="J190"/>
  <c r="J182"/>
  <c r="BK171"/>
  <c r="BK165"/>
  <c r="BK160"/>
  <c r="J154"/>
  <c r="J137"/>
  <c i="3" r="J232"/>
  <c r="J199"/>
  <c r="BK173"/>
  <c r="J165"/>
  <c r="J241"/>
  <c r="BK198"/>
  <c r="BK236"/>
  <c r="J216"/>
  <c r="BK184"/>
  <c r="BK150"/>
  <c r="BK230"/>
  <c r="BK210"/>
  <c r="J201"/>
  <c r="J167"/>
  <c r="BK148"/>
  <c r="BK241"/>
  <c r="BK197"/>
  <c r="BK186"/>
  <c r="BK166"/>
  <c r="BK142"/>
  <c r="J231"/>
  <c r="BK204"/>
  <c r="BK162"/>
  <c r="BK137"/>
  <c r="J214"/>
  <c r="J188"/>
  <c r="BK167"/>
  <c r="J238"/>
  <c r="BK214"/>
  <c r="J175"/>
  <c i="4" r="J144"/>
  <c r="BK164"/>
  <c r="BK139"/>
  <c r="J137"/>
  <c r="BK151"/>
  <c r="J134"/>
  <c r="J133"/>
  <c r="BK159"/>
  <c r="BK126"/>
  <c r="J159"/>
  <c r="BK124"/>
  <c i="5" r="BK138"/>
  <c r="J130"/>
  <c i="2" r="F35"/>
  <c r="BK194"/>
  <c r="BK177"/>
  <c r="J167"/>
  <c r="BK159"/>
  <c r="BK143"/>
  <c i="3" r="J248"/>
  <c r="J218"/>
  <c r="BK195"/>
  <c r="BK169"/>
  <c r="J144"/>
  <c r="J217"/>
  <c r="BK185"/>
  <c r="J229"/>
  <c r="J196"/>
  <c r="BK164"/>
  <c r="BK248"/>
  <c r="BK221"/>
  <c r="BK206"/>
  <c r="J192"/>
  <c r="J140"/>
  <c r="J243"/>
  <c r="J227"/>
  <c r="J203"/>
  <c r="J191"/>
  <c r="BK171"/>
  <c r="J137"/>
  <c r="BK223"/>
  <c r="BK194"/>
  <c r="J149"/>
  <c r="BK225"/>
  <c r="J190"/>
  <c r="J162"/>
  <c r="J220"/>
  <c r="J181"/>
  <c r="J153"/>
  <c i="4" r="BK121"/>
  <c r="BK136"/>
  <c r="BK145"/>
  <c r="J162"/>
  <c r="BK127"/>
  <c r="J152"/>
  <c r="BK162"/>
  <c r="BK142"/>
  <c r="J157"/>
  <c r="BK130"/>
  <c r="BK143"/>
  <c i="5" r="BK127"/>
  <c i="2" r="F34"/>
  <c r="J189"/>
  <c r="J168"/>
  <c r="BK162"/>
  <c r="BK149"/>
  <c r="F37"/>
  <c i="3" r="BK235"/>
  <c r="J200"/>
  <c r="BK159"/>
  <c r="J244"/>
  <c r="J210"/>
  <c r="BK182"/>
  <c r="J157"/>
  <c r="J226"/>
  <c r="J198"/>
  <c r="J173"/>
  <c i="4" r="J151"/>
  <c r="J130"/>
  <c r="BK157"/>
  <c r="BK158"/>
  <c r="BK140"/>
  <c r="BK156"/>
  <c r="J131"/>
  <c r="J158"/>
  <c r="BK133"/>
  <c r="BK149"/>
  <c r="BK144"/>
  <c i="5" r="J127"/>
  <c i="2" l="1" r="BK142"/>
  <c r="J142"/>
  <c r="J99"/>
  <c r="T215"/>
  <c r="P255"/>
  <c r="BK274"/>
  <c r="J274"/>
  <c r="J107"/>
  <c r="R318"/>
  <c r="T350"/>
  <c i="3" r="R136"/>
  <c r="BK152"/>
  <c r="J152"/>
  <c r="J102"/>
  <c i="4" r="BK155"/>
  <c r="J155"/>
  <c r="J98"/>
  <c i="2" r="R142"/>
  <c r="R135"/>
  <c r="P215"/>
  <c r="BK255"/>
  <c r="J255"/>
  <c r="J105"/>
  <c r="BK269"/>
  <c r="J269"/>
  <c r="J106"/>
  <c r="T293"/>
  <c r="P339"/>
  <c i="3" r="T136"/>
  <c r="BK145"/>
  <c r="J145"/>
  <c r="J101"/>
  <c r="BK161"/>
  <c r="J161"/>
  <c r="J105"/>
  <c r="T168"/>
  <c r="R193"/>
  <c r="R207"/>
  <c r="T224"/>
  <c i="4" r="R155"/>
  <c i="2" r="P166"/>
  <c r="T227"/>
  <c r="T274"/>
  <c r="P318"/>
  <c r="R350"/>
  <c i="3" r="BK141"/>
  <c r="J141"/>
  <c r="J100"/>
  <c r="P145"/>
  <c r="T161"/>
  <c r="R180"/>
  <c r="P207"/>
  <c r="T215"/>
  <c r="P234"/>
  <c i="4" r="R120"/>
  <c r="R119"/>
  <c i="2" r="R166"/>
  <c r="P227"/>
  <c r="P274"/>
  <c r="BK318"/>
  <c r="J318"/>
  <c r="J109"/>
  <c r="P350"/>
  <c i="3" r="T145"/>
  <c r="P161"/>
  <c r="BK180"/>
  <c r="J180"/>
  <c r="J107"/>
  <c r="T193"/>
  <c r="P215"/>
  <c r="R234"/>
  <c i="2" r="BK166"/>
  <c r="J166"/>
  <c r="J100"/>
  <c r="BK227"/>
  <c r="J227"/>
  <c r="J104"/>
  <c r="R274"/>
  <c r="T318"/>
  <c r="BK350"/>
  <c r="J350"/>
  <c r="J111"/>
  <c i="3" r="P141"/>
  <c r="R152"/>
  <c r="P168"/>
  <c r="P193"/>
  <c r="BK215"/>
  <c r="J215"/>
  <c r="J110"/>
  <c r="R224"/>
  <c i="4" r="P120"/>
  <c r="P119"/>
  <c i="1" r="AU97"/>
  <c i="4" r="P155"/>
  <c i="2" r="P142"/>
  <c r="P135"/>
  <c r="BK215"/>
  <c r="J215"/>
  <c r="J101"/>
  <c r="R227"/>
  <c r="R269"/>
  <c r="BK293"/>
  <c r="J293"/>
  <c r="J108"/>
  <c r="R339"/>
  <c i="3" r="R145"/>
  <c r="BK168"/>
  <c r="J168"/>
  <c r="J106"/>
  <c r="T180"/>
  <c r="T207"/>
  <c r="P224"/>
  <c i="4" r="T120"/>
  <c i="5" r="BK129"/>
  <c r="J129"/>
  <c r="J100"/>
  <c i="2" r="T166"/>
  <c r="R255"/>
  <c r="P269"/>
  <c r="R293"/>
  <c r="T339"/>
  <c i="3" r="BK136"/>
  <c r="J136"/>
  <c r="J98"/>
  <c r="R141"/>
  <c r="T152"/>
  <c r="R168"/>
  <c r="BK193"/>
  <c r="J193"/>
  <c r="J108"/>
  <c r="BK224"/>
  <c r="J224"/>
  <c r="J111"/>
  <c r="T234"/>
  <c i="4" r="BK120"/>
  <c r="T155"/>
  <c i="5" r="P129"/>
  <c r="P123"/>
  <c r="P122"/>
  <c i="1" r="AU98"/>
  <c i="2" r="T142"/>
  <c r="T135"/>
  <c r="T134"/>
  <c r="R215"/>
  <c r="T255"/>
  <c r="T226"/>
  <c r="T269"/>
  <c r="P293"/>
  <c r="BK339"/>
  <c r="J339"/>
  <c r="J110"/>
  <c i="3" r="P136"/>
  <c r="P135"/>
  <c r="T141"/>
  <c r="P152"/>
  <c r="R161"/>
  <c r="P180"/>
  <c r="BK207"/>
  <c r="J207"/>
  <c r="J109"/>
  <c r="R215"/>
  <c r="BK234"/>
  <c r="J234"/>
  <c r="J112"/>
  <c i="5" r="R129"/>
  <c r="R123"/>
  <c r="R122"/>
  <c r="T129"/>
  <c r="T123"/>
  <c r="T122"/>
  <c i="3" r="BK158"/>
  <c r="J158"/>
  <c r="J103"/>
  <c i="2" r="BK362"/>
  <c r="J362"/>
  <c r="J114"/>
  <c i="3" r="BK139"/>
  <c r="J139"/>
  <c r="J99"/>
  <c i="5" r="BK126"/>
  <c r="J126"/>
  <c r="J99"/>
  <c i="3" r="BK245"/>
  <c r="J245"/>
  <c r="J113"/>
  <c i="5" r="BK124"/>
  <c r="J124"/>
  <c r="J98"/>
  <c i="4" r="BK166"/>
  <c r="J166"/>
  <c r="J99"/>
  <c i="5" r="BK134"/>
  <c r="J134"/>
  <c r="J101"/>
  <c i="2" r="BK224"/>
  <c r="J224"/>
  <c r="J102"/>
  <c i="3" r="BK247"/>
  <c r="J247"/>
  <c r="J114"/>
  <c i="2" r="BK136"/>
  <c r="J136"/>
  <c r="J98"/>
  <c r="BK359"/>
  <c r="J359"/>
  <c r="J113"/>
  <c i="5" r="BK137"/>
  <c r="J137"/>
  <c r="J102"/>
  <c r="E85"/>
  <c r="BE130"/>
  <c r="BE135"/>
  <c r="J92"/>
  <c r="J116"/>
  <c i="4" r="J120"/>
  <c r="J97"/>
  <c i="5" r="F119"/>
  <c r="BE125"/>
  <c r="BE132"/>
  <c r="BE127"/>
  <c r="BE138"/>
  <c i="3" r="BK135"/>
  <c r="J135"/>
  <c r="J97"/>
  <c i="4" r="E85"/>
  <c r="J92"/>
  <c r="J113"/>
  <c r="BE126"/>
  <c r="BE127"/>
  <c r="BE128"/>
  <c r="BE130"/>
  <c r="BE132"/>
  <c r="BE135"/>
  <c r="BE147"/>
  <c r="BE160"/>
  <c r="BE163"/>
  <c r="F92"/>
  <c r="BE122"/>
  <c r="BE137"/>
  <c r="BE138"/>
  <c r="BE145"/>
  <c r="BE159"/>
  <c r="BE136"/>
  <c r="BE151"/>
  <c r="BE164"/>
  <c r="BE123"/>
  <c r="BE129"/>
  <c r="BE134"/>
  <c r="BE143"/>
  <c r="BE144"/>
  <c r="BE158"/>
  <c i="3" r="BK160"/>
  <c r="J160"/>
  <c r="J104"/>
  <c i="4" r="BE154"/>
  <c r="BE167"/>
  <c r="BE121"/>
  <c r="BE131"/>
  <c r="BE133"/>
  <c r="BE148"/>
  <c r="BE149"/>
  <c r="BE150"/>
  <c r="BE161"/>
  <c r="BE162"/>
  <c r="BE165"/>
  <c r="BE140"/>
  <c r="BE141"/>
  <c r="BE153"/>
  <c r="BE157"/>
  <c r="BE124"/>
  <c r="BE125"/>
  <c r="BE139"/>
  <c r="BE142"/>
  <c r="BE146"/>
  <c r="BE152"/>
  <c r="BE156"/>
  <c i="3" r="BE150"/>
  <c r="BE167"/>
  <c r="BE171"/>
  <c r="BE184"/>
  <c r="BE192"/>
  <c r="BE194"/>
  <c r="BE201"/>
  <c r="BE202"/>
  <c r="BE211"/>
  <c r="BE222"/>
  <c r="BE240"/>
  <c r="E85"/>
  <c r="J92"/>
  <c r="F131"/>
  <c r="BE144"/>
  <c r="BE155"/>
  <c r="BE170"/>
  <c r="BE172"/>
  <c r="BE173"/>
  <c r="BE187"/>
  <c r="BE191"/>
  <c r="BE199"/>
  <c r="BE223"/>
  <c i="2" r="BK358"/>
  <c r="J358"/>
  <c r="J112"/>
  <c i="3" r="BE138"/>
  <c r="BE142"/>
  <c r="BE147"/>
  <c r="BE148"/>
  <c r="BE163"/>
  <c r="BE165"/>
  <c r="BE166"/>
  <c r="BE178"/>
  <c r="BE185"/>
  <c r="BE198"/>
  <c r="BE206"/>
  <c r="BE210"/>
  <c r="BE212"/>
  <c r="BE228"/>
  <c i="2" r="BK226"/>
  <c r="J226"/>
  <c r="J103"/>
  <c i="3" r="BE146"/>
  <c r="BE153"/>
  <c r="BE154"/>
  <c r="BE162"/>
  <c r="BE176"/>
  <c r="BE189"/>
  <c r="BE208"/>
  <c r="BE217"/>
  <c r="BE232"/>
  <c i="2" r="BK135"/>
  <c r="BK134"/>
  <c r="J134"/>
  <c i="3" r="BE164"/>
  <c r="BE175"/>
  <c r="BE179"/>
  <c r="BE182"/>
  <c r="BE188"/>
  <c r="BE190"/>
  <c r="BE195"/>
  <c r="BE220"/>
  <c r="BE237"/>
  <c r="BE238"/>
  <c r="BE241"/>
  <c r="BE242"/>
  <c r="BE243"/>
  <c r="J128"/>
  <c r="BE137"/>
  <c r="BE143"/>
  <c r="BE149"/>
  <c r="BE157"/>
  <c r="BE159"/>
  <c r="BE169"/>
  <c r="BE174"/>
  <c r="BE177"/>
  <c r="BE197"/>
  <c r="BE200"/>
  <c r="BE203"/>
  <c r="BE204"/>
  <c r="BE218"/>
  <c r="BE226"/>
  <c r="BE231"/>
  <c r="BE233"/>
  <c r="BE244"/>
  <c r="BE246"/>
  <c r="BE248"/>
  <c r="BE183"/>
  <c r="BE186"/>
  <c r="BE205"/>
  <c r="BE209"/>
  <c r="BE221"/>
  <c r="BE230"/>
  <c r="BE236"/>
  <c r="BE239"/>
  <c r="BE140"/>
  <c r="BE151"/>
  <c r="BE181"/>
  <c r="BE196"/>
  <c r="BE213"/>
  <c r="BE214"/>
  <c r="BE216"/>
  <c r="BE219"/>
  <c r="BE225"/>
  <c r="BE227"/>
  <c r="BE229"/>
  <c r="BE235"/>
  <c i="1" r="BA95"/>
  <c r="BB95"/>
  <c r="BC95"/>
  <c i="2" r="E85"/>
  <c r="J89"/>
  <c r="F92"/>
  <c r="J92"/>
  <c r="BE137"/>
  <c r="BE143"/>
  <c r="BE144"/>
  <c r="BE149"/>
  <c r="BE154"/>
  <c r="BE159"/>
  <c r="BE160"/>
  <c r="BE161"/>
  <c r="BE162"/>
  <c r="BE165"/>
  <c r="BE167"/>
  <c r="BE168"/>
  <c r="BE171"/>
  <c r="BE176"/>
  <c r="BE177"/>
  <c r="BE182"/>
  <c r="BE184"/>
  <c r="BE189"/>
  <c r="BE190"/>
  <c r="BE194"/>
  <c r="BE200"/>
  <c r="BE204"/>
  <c r="BE209"/>
  <c r="BE210"/>
  <c r="BE216"/>
  <c r="BE217"/>
  <c r="BE218"/>
  <c r="BE220"/>
  <c r="BE222"/>
  <c r="BE225"/>
  <c r="BE228"/>
  <c r="BE233"/>
  <c r="BE237"/>
  <c r="BE241"/>
  <c r="BE246"/>
  <c r="BE251"/>
  <c r="BE252"/>
  <c r="BE254"/>
  <c r="BE256"/>
  <c r="BE258"/>
  <c r="BE260"/>
  <c r="BE262"/>
  <c r="BE264"/>
  <c r="BE266"/>
  <c r="BE267"/>
  <c r="BE268"/>
  <c r="BE270"/>
  <c r="BE272"/>
  <c r="BE275"/>
  <c r="BE281"/>
  <c r="BE285"/>
  <c r="BE286"/>
  <c r="BE287"/>
  <c r="BE292"/>
  <c r="BE294"/>
  <c r="BE295"/>
  <c r="BE296"/>
  <c r="BE301"/>
  <c r="BE306"/>
  <c r="BE308"/>
  <c r="BE313"/>
  <c r="BE315"/>
  <c r="BE316"/>
  <c r="BE317"/>
  <c r="BE319"/>
  <c r="BE323"/>
  <c r="BE324"/>
  <c r="BE325"/>
  <c r="BE329"/>
  <c r="BE331"/>
  <c r="BE335"/>
  <c r="BE337"/>
  <c r="BE338"/>
  <c r="BE340"/>
  <c r="BE345"/>
  <c r="BE346"/>
  <c r="BE347"/>
  <c r="BE349"/>
  <c r="BE351"/>
  <c r="BE355"/>
  <c r="BE356"/>
  <c r="BE357"/>
  <c r="BE360"/>
  <c r="BE363"/>
  <c i="1" r="AW95"/>
  <c r="BD95"/>
  <c i="3" r="F34"/>
  <c i="1" r="BA96"/>
  <c i="3" r="F37"/>
  <c i="1" r="BD96"/>
  <c i="3" r="J34"/>
  <c i="1" r="AW96"/>
  <c i="2" r="J30"/>
  <c i="4" r="F37"/>
  <c i="1" r="BD97"/>
  <c i="4" r="F35"/>
  <c i="1" r="BB97"/>
  <c i="4" r="F34"/>
  <c i="1" r="BA97"/>
  <c i="4" r="J34"/>
  <c i="1" r="AW97"/>
  <c i="5" r="F35"/>
  <c i="1" r="BB98"/>
  <c i="4" r="F36"/>
  <c i="1" r="BC97"/>
  <c i="5" r="F34"/>
  <c i="1" r="BA98"/>
  <c i="5" r="J34"/>
  <c i="1" r="AW98"/>
  <c i="5" r="F37"/>
  <c i="1" r="BD98"/>
  <c i="3" r="F36"/>
  <c i="1" r="BC96"/>
  <c i="3" r="F35"/>
  <c i="1" r="BB96"/>
  <c i="5" r="F36"/>
  <c i="1" r="BC98"/>
  <c i="4" l="1" r="BK119"/>
  <c r="J119"/>
  <c r="J96"/>
  <c i="3" r="T135"/>
  <c r="R135"/>
  <c i="2" r="R226"/>
  <c r="R134"/>
  <c i="3" r="P160"/>
  <c r="P134"/>
  <c i="1" r="AU96"/>
  <c i="4" r="T119"/>
  <c i="3" r="R160"/>
  <c r="T160"/>
  <c i="2" r="P226"/>
  <c r="P134"/>
  <c i="1" r="AU95"/>
  <c i="5" r="BK123"/>
  <c r="BK122"/>
  <c r="J122"/>
  <c r="J96"/>
  <c i="3" r="BK134"/>
  <c r="J134"/>
  <c r="J96"/>
  <c i="1" r="AG95"/>
  <c i="2" r="J96"/>
  <c r="J135"/>
  <c r="J97"/>
  <c i="4" r="F33"/>
  <c i="1" r="AZ97"/>
  <c i="5" r="J33"/>
  <c i="1" r="AV98"/>
  <c r="AT98"/>
  <c i="2" r="J33"/>
  <c i="1" r="AV95"/>
  <c r="AT95"/>
  <c r="AN95"/>
  <c i="3" r="F33"/>
  <c i="1" r="AZ96"/>
  <c i="3" r="J33"/>
  <c i="1" r="AV96"/>
  <c r="AT96"/>
  <c i="2" r="F33"/>
  <c i="1" r="AZ95"/>
  <c i="4" r="J33"/>
  <c i="1" r="AV97"/>
  <c r="AT97"/>
  <c r="BC94"/>
  <c r="W32"/>
  <c i="5" r="F33"/>
  <c i="1" r="AZ98"/>
  <c r="BB94"/>
  <c r="W31"/>
  <c r="BA94"/>
  <c r="W30"/>
  <c r="BD94"/>
  <c r="W33"/>
  <c i="3" l="1" r="T134"/>
  <c r="R134"/>
  <c i="5" r="J123"/>
  <c r="J97"/>
  <c i="2" r="J39"/>
  <c i="1" r="AZ94"/>
  <c r="W29"/>
  <c r="AU94"/>
  <c i="3" r="J30"/>
  <c i="1" r="AG96"/>
  <c r="AW94"/>
  <c r="AK30"/>
  <c i="5" r="J30"/>
  <c i="1" r="AG98"/>
  <c i="4" r="J30"/>
  <c i="1" r="AG97"/>
  <c r="AY94"/>
  <c r="AX94"/>
  <c i="5" l="1" r="J39"/>
  <c i="4" r="J39"/>
  <c i="3" r="J39"/>
  <c i="1" r="AN96"/>
  <c r="AN98"/>
  <c r="AN97"/>
  <c r="AG94"/>
  <c r="AK26"/>
  <c r="AV94"/>
  <c r="AK29"/>
  <c r="AK35"/>
  <c l="1" r="AT94"/>
  <c r="AN94"/>
</calcChain>
</file>

<file path=xl/sharedStrings.xml><?xml version="1.0" encoding="utf-8"?>
<sst xmlns="http://schemas.openxmlformats.org/spreadsheetml/2006/main">
  <si>
    <t>Export Komplet</t>
  </si>
  <si>
    <t/>
  </si>
  <si>
    <t>2.0</t>
  </si>
  <si>
    <t>ZAMOK</t>
  </si>
  <si>
    <t>False</t>
  </si>
  <si>
    <t>{6351f3e7-5339-4d2c-b3e6-befb356befe1}</t>
  </si>
  <si>
    <t>0,01</t>
  </si>
  <si>
    <t>21</t>
  </si>
  <si>
    <t>12</t>
  </si>
  <si>
    <t>REKAPITULACE STAVBY</t>
  </si>
  <si>
    <t xml:space="preserve">v ---  níže se nacházejí doplnkové a pomocné údaje k sestavám  --- v</t>
  </si>
  <si>
    <t>Návod na vyplnění</t>
  </si>
  <si>
    <t>0,001</t>
  </si>
  <si>
    <t>Kód:</t>
  </si>
  <si>
    <t>4017_1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</si>
  <si>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</si>
  <si>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</si>
  <si>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ERDF - Ateliér intermédií</t>
  </si>
  <si>
    <t>KSO:</t>
  </si>
  <si>
    <t>CC-CZ:</t>
  </si>
  <si>
    <t>Místo:</t>
  </si>
  <si>
    <t xml:space="preserve"> </t>
  </si>
  <si>
    <t>Datum:</t>
  </si>
  <si>
    <t>6. 5. 2024</t>
  </si>
  <si>
    <t>Zadavatel:</t>
  </si>
  <si>
    <t>IČ:</t>
  </si>
  <si>
    <t>Ostravská univerzita</t>
  </si>
  <si>
    <t>DIČ:</t>
  </si>
  <si>
    <t>Uchazeč:</t>
  </si>
  <si>
    <t>Vyplň údaj</t>
  </si>
  <si>
    <t>Projektant:</t>
  </si>
  <si>
    <t>Marpo s.r.o.</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</si>
  <si>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</si>
  <si>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</si>
  <si>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</si>
  <si>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</si>
  <si>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</si>
  <si>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</si>
  <si>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</si>
  <si>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</si>
  <si>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</si>
  <si>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</si>
  <si>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</si>
  <si>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</si>
  <si>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</si>
  <si>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</si>
  <si>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</si>
  <si>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</si>
  <si>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</si>
  <si>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</si>
  <si>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</si>
  <si>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</si>
  <si>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</si>
  <si>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</si>
  <si>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</si>
  <si>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</si>
  <si>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</si>
  <si>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</si>
  <si>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</si>
  <si>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</si>
  <si>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</si>
  <si>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</si>
  <si>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</si>
  <si>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</si>
  <si>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</si>
  <si>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</si>
  <si>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</si>
  <si>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</si>
  <si>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</si>
  <si>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</si>
  <si>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</si>
  <si>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</si>
  <si>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</si>
  <si>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</si>
  <si>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</si>
  <si>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</si>
  <si>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</si>
  <si>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</si>
  <si>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</si>
  <si>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</si>
  <si>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D.1.1</t>
  </si>
  <si>
    <t>Architektonicko-stavební řešení</t>
  </si>
  <si>
    <t>STA</t>
  </si>
  <si>
    <t>1</t>
  </si>
  <si>
    <t>{5fe01668-7908-4770-881c-05eff7a1883a}</t>
  </si>
  <si>
    <t>2</t>
  </si>
  <si>
    <t>D.1.4.1</t>
  </si>
  <si>
    <t>Zdravotechnika, ústřední vytápění a větrání</t>
  </si>
  <si>
    <t>{57440e85-805a-4a29-ac73-b39f75bd8acb}</t>
  </si>
  <si>
    <t>D.1.4.3</t>
  </si>
  <si>
    <t>Elektroinstalace</t>
  </si>
  <si>
    <t>{2371c2ef-5e7b-4d5f-b75c-95fc2767dc28}</t>
  </si>
  <si>
    <t>VRN</t>
  </si>
  <si>
    <t>Vedlejší rozpočtové náklady stavby</t>
  </si>
  <si>
    <t>{6748ef11-9cdc-4466-994a-26b307989dbd}</t>
  </si>
  <si>
    <t>KRYCÍ LIST SOUPISU PRACÍ</t>
  </si>
  <si>
    <t>Objekt:</t>
  </si>
  <si>
    <t>D.1.1 - Architektonicko-stavební řešení</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</si>
  <si>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</si>
  <si>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</si>
  <si>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</si>
  <si>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</si>
  <si>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</si>
  <si>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</si>
  <si>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</si>
  <si>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</si>
  <si>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</si>
  <si>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</si>
  <si>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</si>
  <si>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</si>
  <si>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</si>
  <si>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766 - Konstrukce truhlářské</t>
  </si>
  <si>
    <t xml:space="preserve">    766A - Nábytek - interiér</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</si>
  <si>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</si>
  <si>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</si>
  <si>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</si>
  <si>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</si>
  <si>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</si>
  <si>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M - Práce a dodávky M</t>
  </si>
  <si>
    <t xml:space="preserve">    22-M - Slaboproud - aktivní prvky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</si>
  <si>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</si>
  <si>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</si>
  <si>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</si>
  <si>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</si>
  <si>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</si>
  <si>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</si>
  <si>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</si>
  <si>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</si>
  <si>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</si>
  <si>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</si>
  <si>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</si>
  <si>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</si>
  <si>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</si>
  <si>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</si>
  <si>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</si>
  <si>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</si>
  <si>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</si>
  <si>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</si>
  <si>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</si>
  <si>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</si>
  <si>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310239211</t>
  </si>
  <si>
    <t>Zazdívka otvorů pl přes 1 do 4 m2 ve zdivu nadzákladovém cihlami pálenými na MVC</t>
  </si>
  <si>
    <t>m3</t>
  </si>
  <si>
    <t>4</t>
  </si>
  <si>
    <t>-1324273359</t>
  </si>
  <si>
    <t>VV</t>
  </si>
  <si>
    <t>popis a specifikace viz PD, TZ</t>
  </si>
  <si>
    <t>1pp</t>
  </si>
  <si>
    <t>0,90*1,50*0,90</t>
  </si>
  <si>
    <t>Součet</t>
  </si>
  <si>
    <t>6</t>
  </si>
  <si>
    <t>Úpravy povrchů, podlahy a osazování výplní</t>
  </si>
  <si>
    <t>611325417</t>
  </si>
  <si>
    <t>Oprava vnitřní vápenocementové hladké omítky stropů v rozsahu plochy přes 10 do 30 % s celoplošným přeštukováním</t>
  </si>
  <si>
    <t>m2</t>
  </si>
  <si>
    <t>1562961646</t>
  </si>
  <si>
    <t>612131151</t>
  </si>
  <si>
    <t>Sanační postřik vnitřních stěn nanášený celoplošně ručně</t>
  </si>
  <si>
    <t>-1915841428</t>
  </si>
  <si>
    <t>odměřeno elektronicky</t>
  </si>
  <si>
    <t>260,00</t>
  </si>
  <si>
    <t>612315225</t>
  </si>
  <si>
    <t>Vápenná štuková omítka malých ploch přes 1 do 4 m2 na stěnách</t>
  </si>
  <si>
    <t>kus</t>
  </si>
  <si>
    <t>277944290</t>
  </si>
  <si>
    <t>5</t>
  </si>
  <si>
    <t>612321111</t>
  </si>
  <si>
    <t>Vápenocementová omítka hrubá jednovrstvá zatřená vnitřních stěn nanášená ručně</t>
  </si>
  <si>
    <t>1172949089</t>
  </si>
  <si>
    <t>pod OB a sokl</t>
  </si>
  <si>
    <t>7,30+41,18*0,10</t>
  </si>
  <si>
    <t>612324111</t>
  </si>
  <si>
    <t>Sanační omítka podkladní vnitřních stěn nanášená ručně</t>
  </si>
  <si>
    <t>-1144932086</t>
  </si>
  <si>
    <t>7</t>
  </si>
  <si>
    <t>612326121</t>
  </si>
  <si>
    <t>Sanační omítka jednovrstvá vnitřních stěn nanášená ručně</t>
  </si>
  <si>
    <t>1330007503</t>
  </si>
  <si>
    <t>8</t>
  </si>
  <si>
    <t>612328131</t>
  </si>
  <si>
    <t>Sanační štuk vnitřních stěn tloušťky do 3 mm</t>
  </si>
  <si>
    <t>-772273236</t>
  </si>
  <si>
    <t>9</t>
  </si>
  <si>
    <t>619991001</t>
  </si>
  <si>
    <t>Zakrytí podlahy fólií včetně pozdějšího odkrytí</t>
  </si>
  <si>
    <t>-451377208</t>
  </si>
  <si>
    <t>21,60+16,60+67,80+20,00</t>
  </si>
  <si>
    <t>10</t>
  </si>
  <si>
    <t>619991011</t>
  </si>
  <si>
    <t>Obalení samostatných konstrukcí a prvků fólií</t>
  </si>
  <si>
    <t>-646324923</t>
  </si>
  <si>
    <t>Ostatní konstrukce a práce, bourání</t>
  </si>
  <si>
    <t>11</t>
  </si>
  <si>
    <t>949101111</t>
  </si>
  <si>
    <t>Lešení pomocné pro objekty pozemních staveb s lešeňovou podlahou v do 1,9 m zatížení do 150 kg/m2</t>
  </si>
  <si>
    <t>-371220195</t>
  </si>
  <si>
    <t>952901111</t>
  </si>
  <si>
    <t>Vyčištění budov bytové a občanské výstavby při výšce podlaží do 4 m</t>
  </si>
  <si>
    <t>-197806560</t>
  </si>
  <si>
    <t>21,60+16,60+67,80</t>
  </si>
  <si>
    <t>13</t>
  </si>
  <si>
    <t>961044111</t>
  </si>
  <si>
    <t>Bourání základů z betonu prostého</t>
  </si>
  <si>
    <t>182507151</t>
  </si>
  <si>
    <t>základy schodiště</t>
  </si>
  <si>
    <t>3,00</t>
  </si>
  <si>
    <t>14</t>
  </si>
  <si>
    <t>965045113</t>
  </si>
  <si>
    <t>Bourání potěrů cementových nebo pískocementových tl do 50 mm pl přes 4 m2</t>
  </si>
  <si>
    <t>1466528916</t>
  </si>
  <si>
    <t>15</t>
  </si>
  <si>
    <t>965046111</t>
  </si>
  <si>
    <t>Broušení stávajících betonových podlah úběr do 3 mm</t>
  </si>
  <si>
    <t>-2033231194</t>
  </si>
  <si>
    <t>m.č. 004</t>
  </si>
  <si>
    <t>67,80</t>
  </si>
  <si>
    <t>16</t>
  </si>
  <si>
    <t>965046119</t>
  </si>
  <si>
    <t>Příplatek k broušení stávajících betonových podlah za každý další 1 mm úběru</t>
  </si>
  <si>
    <t>-899153976</t>
  </si>
  <si>
    <t>67,8*2 'Přepočtené koeficientem množství</t>
  </si>
  <si>
    <t>17</t>
  </si>
  <si>
    <t>965081213</t>
  </si>
  <si>
    <t>Bourání podlah z dlaždic keramických nebo xylolitových tl do 10 mm plochy přes 1 m2</t>
  </si>
  <si>
    <t>-1236752002</t>
  </si>
  <si>
    <t>BP1</t>
  </si>
  <si>
    <t>40,30</t>
  </si>
  <si>
    <t>18</t>
  </si>
  <si>
    <t>965081611</t>
  </si>
  <si>
    <t>Odsekání soklíků rovných</t>
  </si>
  <si>
    <t>m</t>
  </si>
  <si>
    <t>1801723476</t>
  </si>
  <si>
    <t>19</t>
  </si>
  <si>
    <t>968072455</t>
  </si>
  <si>
    <t>Vybourání kovových dveřních zárubní pl do 2 m2</t>
  </si>
  <si>
    <t>1277465848</t>
  </si>
  <si>
    <t>0,80*2,00+0,90*2,00*2</t>
  </si>
  <si>
    <t>20</t>
  </si>
  <si>
    <t>971033371</t>
  </si>
  <si>
    <t>Vybourání otvorů ve zdivu cihelném pl do 0,09 m2 na MVC nebo MV tl do 750 mm</t>
  </si>
  <si>
    <t>-2039343575</t>
  </si>
  <si>
    <t xml:space="preserve">opatrné bourání </t>
  </si>
  <si>
    <t>otvor pro nový ventilátor</t>
  </si>
  <si>
    <t>978011141</t>
  </si>
  <si>
    <t>Otlučení (osekání) vnitřní vápenné nebo vápenocementové omítky stropů v rozsahu přes 10 do 30 %</t>
  </si>
  <si>
    <t>718276509</t>
  </si>
  <si>
    <t>22</t>
  </si>
  <si>
    <t>978013191</t>
  </si>
  <si>
    <t>Otlučení (osekání) vnitřní vápenné nebo vápenocementové omítky stěn v rozsahu přes 50 do 100 %</t>
  </si>
  <si>
    <t>-2081918499</t>
  </si>
  <si>
    <t>23</t>
  </si>
  <si>
    <t>978021191</t>
  </si>
  <si>
    <t>Otlučení (osekání) cementových omítek vnitřních stěn v rozsahu do 100 %</t>
  </si>
  <si>
    <t>-181420958</t>
  </si>
  <si>
    <t>24</t>
  </si>
  <si>
    <t>978059541</t>
  </si>
  <si>
    <t>Odsekání a odebrání obkladů stěn z vnitřních obkládaček plochy přes 1 m2</t>
  </si>
  <si>
    <t>1274408362</t>
  </si>
  <si>
    <t>za kuch.linkou</t>
  </si>
  <si>
    <t>(0,53+0,53+1,90)*0,90</t>
  </si>
  <si>
    <t>997</t>
  </si>
  <si>
    <t>Přesun sutě</t>
  </si>
  <si>
    <t>25</t>
  </si>
  <si>
    <t>997013152</t>
  </si>
  <si>
    <t>Vnitrostaveništní doprava suti a vybouraných hmot pro budovy v přes 6 do 9 m s omezením mechanizace</t>
  </si>
  <si>
    <t>t</t>
  </si>
  <si>
    <t>581250445</t>
  </si>
  <si>
    <t>26</t>
  </si>
  <si>
    <t>997013501</t>
  </si>
  <si>
    <t>Odvoz suti a vybouraných hmot na skládku nebo meziskládku do 1 km se složením</t>
  </si>
  <si>
    <t>1617453883</t>
  </si>
  <si>
    <t>27</t>
  </si>
  <si>
    <t>997013509</t>
  </si>
  <si>
    <t>Příplatek k odvozu suti a vybouraných hmot na skládku ZKD 1 km přes 1 km</t>
  </si>
  <si>
    <t>1141544984</t>
  </si>
  <si>
    <t>26,162*19 'Přepočtené koeficientem množství</t>
  </si>
  <si>
    <t>28</t>
  </si>
  <si>
    <t>997013601</t>
  </si>
  <si>
    <t>Poplatek za uložení na skládce (skládkovné) stavebního odpadu betonového kód odpadu 17 01 01</t>
  </si>
  <si>
    <t>1231368594</t>
  </si>
  <si>
    <t>26,162*0,3 'Přepočtené koeficientem množství</t>
  </si>
  <si>
    <t>29</t>
  </si>
  <si>
    <t>997013631</t>
  </si>
  <si>
    <t>Poplatek za uložení na skládce (skládkovné) stavebního odpadu směsného kód odpadu 17 09 04</t>
  </si>
  <si>
    <t>478092251</t>
  </si>
  <si>
    <t>26,162*0,7 'Přepočtené koeficientem množství</t>
  </si>
  <si>
    <t>998</t>
  </si>
  <si>
    <t>Přesun hmot</t>
  </si>
  <si>
    <t>30</t>
  </si>
  <si>
    <t>998011009</t>
  </si>
  <si>
    <t>Přesun hmot pro budovy zděné s omezením mechanizace pro budovy v přes 6 do 12 m</t>
  </si>
  <si>
    <t>557552273</t>
  </si>
  <si>
    <t>PSV</t>
  </si>
  <si>
    <t>Práce a dodávky PSV</t>
  </si>
  <si>
    <t>763</t>
  </si>
  <si>
    <t>Konstrukce suché výstavby</t>
  </si>
  <si>
    <t>31</t>
  </si>
  <si>
    <t>763111313</t>
  </si>
  <si>
    <t>SDK příčka tl 100 mm profil CW+UW 75 desky 1xA 12,5 bez izolace do EI 30</t>
  </si>
  <si>
    <t>-1705236707</t>
  </si>
  <si>
    <t>lp1</t>
  </si>
  <si>
    <t>4,10</t>
  </si>
  <si>
    <t>32</t>
  </si>
  <si>
    <t>763111811</t>
  </si>
  <si>
    <t>Demontáž SDK příčky s jednoduchou ocelovou nosnou konstrukcí opláštění jednoduché</t>
  </si>
  <si>
    <t>1949533227</t>
  </si>
  <si>
    <t>3,30</t>
  </si>
  <si>
    <t>33</t>
  </si>
  <si>
    <t>763112811</t>
  </si>
  <si>
    <t>Demontáž desek jednoduché opláštění SDK příčka</t>
  </si>
  <si>
    <t>-1267443393</t>
  </si>
  <si>
    <t>3,30*2</t>
  </si>
  <si>
    <t>34</t>
  </si>
  <si>
    <t>763121422</t>
  </si>
  <si>
    <t>SDK stěna předsazená tl 62,5 mm profil CW+UW 50 deska 1xH2 12,5 bez izolace EI 15</t>
  </si>
  <si>
    <t>1943417518</t>
  </si>
  <si>
    <t>opláštění vodoměru</t>
  </si>
  <si>
    <t>(1,00+1,80)*3,50+(1,20+0,60)*3,50</t>
  </si>
  <si>
    <t>-0,70*2,00*2</t>
  </si>
  <si>
    <t>35</t>
  </si>
  <si>
    <t>763164551</t>
  </si>
  <si>
    <t>SDK obklad kcí tvaru L š přes 0,8 m desky 1xA 12,5</t>
  </si>
  <si>
    <t>-2017938987</t>
  </si>
  <si>
    <t>Ph1</t>
  </si>
  <si>
    <t>44,90</t>
  </si>
  <si>
    <t>36</t>
  </si>
  <si>
    <t>763181311</t>
  </si>
  <si>
    <t>Montáž jednokřídlové kovové zárubně do SDK příčky</t>
  </si>
  <si>
    <t>255246191</t>
  </si>
  <si>
    <t>37</t>
  </si>
  <si>
    <t>M</t>
  </si>
  <si>
    <t>55331589</t>
  </si>
  <si>
    <t>zárubeň jednokřídlá ocelová pro sádrokartonové příčky tl stěny 75-100mm rozměru 700/1970, 2100mm</t>
  </si>
  <si>
    <t>-1427442792</t>
  </si>
  <si>
    <t>P</t>
  </si>
  <si>
    <t>Poznámka k položce:_x000d_
S, SH, SP</t>
  </si>
  <si>
    <t>38</t>
  </si>
  <si>
    <t>998763210</t>
  </si>
  <si>
    <t>Přesun hmot procentní pro dřevostavby s omezením mechanizace v objektech v do 6 m</t>
  </si>
  <si>
    <t>%</t>
  </si>
  <si>
    <t>1684146752</t>
  </si>
  <si>
    <t>766</t>
  </si>
  <si>
    <t>Konstrukce truhlářské</t>
  </si>
  <si>
    <t>39</t>
  </si>
  <si>
    <t>76601R</t>
  </si>
  <si>
    <t>D+M - D01 - posuvné dveře na zeď 900x2020mm vč. zárubně a příslušenství - popis a specifikace viz PD, TZ</t>
  </si>
  <si>
    <t>420760918</t>
  </si>
  <si>
    <t>Poznámka k položce:_x000d_
D+M KOMPLETNÍHO PRVKU VČ.PŘÍSLUŠENSTVÍ_x000d_
posuvné dveře na zeď_x000d_
odlehčené DTD, povrch lamino CPL_x000d_
plné_x000d_
obložková zárubeň pro posuvné dveře na stěnu_x000d_
kolejnice s pojezdovými vozíkyprotiplech zámku_x000d_
kartáčové samolepící těsnění_x000d_
vodící trn,_x000d_
boční dorazový sloupek pro zamykání_x000d_
zámek pro posuvné dveře</t>
  </si>
  <si>
    <t>40</t>
  </si>
  <si>
    <t>76602R</t>
  </si>
  <si>
    <t>D+M - D02 - jednokřídlých dveří bez prahu 900x1970mm vč. zárubně a příslušenství - popis a specifikace viz PD, TZ</t>
  </si>
  <si>
    <t>1691533935</t>
  </si>
  <si>
    <t xml:space="preserve">Poznámka k položce:_x000d_
D+M KOMPLETNÍHO PRVKU VČ. PŘÍSLUŠENSTVÍ_x000d_
jednokřídlé dveře bez prahu_x000d_
odlehčené DTD, povrch lamino CPL_x000d_
plné_x000d_
zárubeň ocelová YHt_x000d_
rozeetové kování, klika_x000d_
BEZPRAHOVÉ DVEŘE S MEZEROU MIN. 1,5 CM V CELÉ ŠÍŘI DVEŘÍ_x000d_
</t>
  </si>
  <si>
    <t>41</t>
  </si>
  <si>
    <t>76603R</t>
  </si>
  <si>
    <t>D+M - D03 - jednokřídlých dveří bez prahu 800x1970mm vč. zárubně a příslušenství - popis a specifikace viz PD, TZ</t>
  </si>
  <si>
    <t>1347930044</t>
  </si>
  <si>
    <t xml:space="preserve">Poznámka k položce:_x000d_
D+M KOMPLETNÍHO PRVKU VČ. PŘÍSLUŠENSTVÍ_x000d_
jednokřídlé dveře bez prahu_x000d_
odlehčené DTD, povrch lamino CPL_x000d_
plné_x000d_
zárubeň ocelová YHt_x000d_
rozeetové kování, klika_x000d_
</t>
  </si>
  <si>
    <t>42</t>
  </si>
  <si>
    <t>76604R</t>
  </si>
  <si>
    <t>D+M - D04 - jednokřídlých dveří bez prahu 700x1970mm vč. zárubně a příslušenství - popis a specifikace viz PD, TZ</t>
  </si>
  <si>
    <t>205772437</t>
  </si>
  <si>
    <t xml:space="preserve">Poznámka k položce:_x000d_
D+M KOMPLETNÍHO PRVKU VČ. PŘÍSLUŠENSTVÍ_x000d_
jednokřídlé dveře bez prahu_x000d_
odlehčené DTD, povrch lamino CPL_x000d_
plné_x000d_
rozetové kování, klika_x000d_
</t>
  </si>
  <si>
    <t>43</t>
  </si>
  <si>
    <t>76605R</t>
  </si>
  <si>
    <t>D+M - D05 - jednokřídlých dveří bez prahu 700x1970mm vč. zárubně a příslušenství - popis a specifikace viz PD, TZ</t>
  </si>
  <si>
    <t>1336828912</t>
  </si>
  <si>
    <t>44</t>
  </si>
  <si>
    <t>766691914</t>
  </si>
  <si>
    <t>Vyvěšení nebo zavěšení dřevěných křídel dveří pl do 2 m2</t>
  </si>
  <si>
    <t>-1417806770</t>
  </si>
  <si>
    <t>45</t>
  </si>
  <si>
    <t>766812840</t>
  </si>
  <si>
    <t>Demontáž kuchyňských linek dřevěných nebo kovových dl přes 1,8 do 2,1 m</t>
  </si>
  <si>
    <t>649505589</t>
  </si>
  <si>
    <t>46</t>
  </si>
  <si>
    <t>998766211</t>
  </si>
  <si>
    <t>Přesun hmot procentní pro kce truhlářské s omezením mechanizace v objektech v do 6 m</t>
  </si>
  <si>
    <t>125443302</t>
  </si>
  <si>
    <t>766A</t>
  </si>
  <si>
    <t>Nábytek - interiér</t>
  </si>
  <si>
    <t>47</t>
  </si>
  <si>
    <t>76600R</t>
  </si>
  <si>
    <t>Montáž prvků interiéru</t>
  </si>
  <si>
    <t>kpl</t>
  </si>
  <si>
    <t>-1504987018</t>
  </si>
  <si>
    <t xml:space="preserve">Poznámka k položce:_x000d_
Jedná se o montáž těchto prvků_x000d_
nástěnná dřevěná police - 2ks (pouze montáž bez dodávky)_x000d_
nástěnný věšák - 1ks (pouze montáž bez dodávky)_x000d_
roletové promítací plátno - 1ks (pouze montáž bez dodávky)_x000d_
_x000d_
</t>
  </si>
  <si>
    <t>48</t>
  </si>
  <si>
    <t>76619R</t>
  </si>
  <si>
    <t>Dodávka - roletové promítací plátno na zeď, motor por navíjení - popis a specifikace viz PD, TZ</t>
  </si>
  <si>
    <t>-1930387388</t>
  </si>
  <si>
    <t>Poznámka k položce:_x000d_
viz specifikace 76619R_Specifikace_roletové promítací plátno</t>
  </si>
  <si>
    <t>767</t>
  </si>
  <si>
    <t>Konstrukce zámečnické</t>
  </si>
  <si>
    <t>49</t>
  </si>
  <si>
    <t>76701R</t>
  </si>
  <si>
    <t>D+M ocelové konstrukce schodiště a zábradlí vč. kotvení a finální povrchové úpravy - popis a specifikace viz PD, TZ</t>
  </si>
  <si>
    <t>kg</t>
  </si>
  <si>
    <t>1811989856</t>
  </si>
  <si>
    <t>dodávka a montáž kompltního schodiště</t>
  </si>
  <si>
    <t>vč. všech souvidejících prvků a finální úpravy</t>
  </si>
  <si>
    <t>460*1,10</t>
  </si>
  <si>
    <t>50</t>
  </si>
  <si>
    <t>76702R</t>
  </si>
  <si>
    <t>D+M stupňů ocelového schodiště z pororoštu , oka 33x33mm - popis a specifikace viz PD, TZ</t>
  </si>
  <si>
    <t>-198731932</t>
  </si>
  <si>
    <t>1,10*0,30*6</t>
  </si>
  <si>
    <t>51</t>
  </si>
  <si>
    <t>76703R</t>
  </si>
  <si>
    <t>Výrobní dokumentace pro ocelové schodiště a zábradlí</t>
  </si>
  <si>
    <t>-1199019324</t>
  </si>
  <si>
    <t>52</t>
  </si>
  <si>
    <t>76704R</t>
  </si>
  <si>
    <t>D+M - Z/1 - podlahová vpusť 150x150mm, spodní odtok DN110, nerez mřížka, dopojení na kanalizaci - popis a specifikace viz PD, TZ</t>
  </si>
  <si>
    <t>840913991</t>
  </si>
  <si>
    <t>53</t>
  </si>
  <si>
    <t>767996702</t>
  </si>
  <si>
    <t>Demontáž atypických zámečnických konstrukcí řezáním hm jednotlivých dílů přes 50 do 100 kg</t>
  </si>
  <si>
    <t>168359312</t>
  </si>
  <si>
    <t>ocelové schodiště</t>
  </si>
  <si>
    <t>95,00</t>
  </si>
  <si>
    <t>54</t>
  </si>
  <si>
    <t>998767211</t>
  </si>
  <si>
    <t>Přesun hmot procentní pro zámečnické konstrukce s omezením mechanizace v objektech v do 6 m</t>
  </si>
  <si>
    <t>299502966</t>
  </si>
  <si>
    <t>771</t>
  </si>
  <si>
    <t>Podlahy z dlaždic</t>
  </si>
  <si>
    <t>55</t>
  </si>
  <si>
    <t>771111011</t>
  </si>
  <si>
    <t>Vysátí podkladu před pokládkou dlažby</t>
  </si>
  <si>
    <t>-965483776</t>
  </si>
  <si>
    <t>56</t>
  </si>
  <si>
    <t>771121011</t>
  </si>
  <si>
    <t>Nátěr penetrační na podlahu</t>
  </si>
  <si>
    <t>-1285493064</t>
  </si>
  <si>
    <t>57</t>
  </si>
  <si>
    <t>771151022</t>
  </si>
  <si>
    <t>Samonivelační stěrka podlah pevnosti 30 MPa tl přes 3 do 5 mm</t>
  </si>
  <si>
    <t>-2029921030</t>
  </si>
  <si>
    <t>np1</t>
  </si>
  <si>
    <t>41,20</t>
  </si>
  <si>
    <t>58</t>
  </si>
  <si>
    <t>771474113</t>
  </si>
  <si>
    <t>Montáž soklů z dlaždic keramických rovných lepených cementovým flexibilním lepidlem v přes 90 do 120 mm</t>
  </si>
  <si>
    <t>-1443818329</t>
  </si>
  <si>
    <t>(1,10+4,29+1,28+2,50)*2-1,10-1,90</t>
  </si>
  <si>
    <t>(3,50+2,50+6,67)*2+0,65*2-0,90+0,50*2-0,90</t>
  </si>
  <si>
    <t>59</t>
  </si>
  <si>
    <t>5976118713</t>
  </si>
  <si>
    <t>sokl keramický nemrazuvzdorný povrch hladký/matný tl do 10mm výšky přes 90 do 120mm - popis a specifikace viz PD, TZ</t>
  </si>
  <si>
    <t>949064093</t>
  </si>
  <si>
    <t>41,18*1,1 'Přepočtené koeficientem množství</t>
  </si>
  <si>
    <t>60</t>
  </si>
  <si>
    <t>771574413</t>
  </si>
  <si>
    <t>Montáž podlah keramických hladkých lepených cementovým flexibilním lepidlem přes 2 do 4 ks/m2</t>
  </si>
  <si>
    <t>-1668489120</t>
  </si>
  <si>
    <t>61</t>
  </si>
  <si>
    <t>59761179</t>
  </si>
  <si>
    <t>dlažba keramická nemrazuvzdorná povrch hladký/matný tl do 10mm přes 2 do 4ks/m2, otěruvzdornost PEI4 - popis a specifikace viz PD, TZ</t>
  </si>
  <si>
    <t>2118828246</t>
  </si>
  <si>
    <t>41,2*1,15 'Přepočtené koeficientem množství</t>
  </si>
  <si>
    <t>62</t>
  </si>
  <si>
    <t>771591112</t>
  </si>
  <si>
    <t>Izolace pod dlažbu nátěrem nebo stěrkou ve dvou vrstvách</t>
  </si>
  <si>
    <t>1974232482</t>
  </si>
  <si>
    <t>63</t>
  </si>
  <si>
    <t>771592011</t>
  </si>
  <si>
    <t>Čištění vnitřních ploch podlah nebo schodišť po položení dlažby chemickými prostředky</t>
  </si>
  <si>
    <t>191663732</t>
  </si>
  <si>
    <t>64</t>
  </si>
  <si>
    <t>998771211</t>
  </si>
  <si>
    <t>Přesun hmot procentní pro podlahy z dlaždic s omezením mechanizace v objektech v do 6 m</t>
  </si>
  <si>
    <t>2109529601</t>
  </si>
  <si>
    <t>781</t>
  </si>
  <si>
    <t>Dokončovací práce - obklady</t>
  </si>
  <si>
    <t>65</t>
  </si>
  <si>
    <t>781111011</t>
  </si>
  <si>
    <t>Ometení (oprášení) stěny při přípravě podkladu</t>
  </si>
  <si>
    <t>-1511669903</t>
  </si>
  <si>
    <t>7,30</t>
  </si>
  <si>
    <t>66</t>
  </si>
  <si>
    <t>781121011</t>
  </si>
  <si>
    <t>Nátěr penetrační na stěnu</t>
  </si>
  <si>
    <t>-1407751535</t>
  </si>
  <si>
    <t>67</t>
  </si>
  <si>
    <t>781131112</t>
  </si>
  <si>
    <t>Izolace pod obklad nátěrem nebo stěrkou ve dvou vrstvách</t>
  </si>
  <si>
    <t>1368494889</t>
  </si>
  <si>
    <t>68</t>
  </si>
  <si>
    <t>781472216</t>
  </si>
  <si>
    <t>Montáž obkladů keramických hladkých lepených cementovým flexibilním lepidlem přes 9 do 12 ks/m2</t>
  </si>
  <si>
    <t>-2010204649</t>
  </si>
  <si>
    <t>69</t>
  </si>
  <si>
    <t>59761712</t>
  </si>
  <si>
    <t>obklad keramický nemrazuvzdorný povrch hladký/matný tl do 10mm přes 9 do 12ks/m2 - popis a specifikace viz PD, TZ</t>
  </si>
  <si>
    <t>-590385621</t>
  </si>
  <si>
    <t>7,3*1,08 'Přepočtené koeficientem množství</t>
  </si>
  <si>
    <t>70</t>
  </si>
  <si>
    <t>781492251</t>
  </si>
  <si>
    <t>Montáž profilů ukončovacích lepených flexibilním cementovým lepidlem</t>
  </si>
  <si>
    <t>-1355608871</t>
  </si>
  <si>
    <t>0,53+1,90+0,53</t>
  </si>
  <si>
    <t>71</t>
  </si>
  <si>
    <t>19416012</t>
  </si>
  <si>
    <t>lišta ukončovací nerezová 10mm</t>
  </si>
  <si>
    <t>-863637951</t>
  </si>
  <si>
    <t>2,96*1,05 'Přepočtené koeficientem množství</t>
  </si>
  <si>
    <t>72</t>
  </si>
  <si>
    <t>781495211</t>
  </si>
  <si>
    <t>Čištění vnitřních ploch stěn po provedení obkladu chemickými prostředky</t>
  </si>
  <si>
    <t>-722557858</t>
  </si>
  <si>
    <t>73</t>
  </si>
  <si>
    <t>998781211</t>
  </si>
  <si>
    <t>Přesun hmot procentní pro obklady keramické s omezením mechanizace v objektech v do 6 m</t>
  </si>
  <si>
    <t>1795993119</t>
  </si>
  <si>
    <t>783</t>
  </si>
  <si>
    <t>Dokončovací práce - nátěry</t>
  </si>
  <si>
    <t>74</t>
  </si>
  <si>
    <t>783901453</t>
  </si>
  <si>
    <t>Vysátí betonových podlah před provedením nátěru</t>
  </si>
  <si>
    <t>-1930150011</t>
  </si>
  <si>
    <t>np2</t>
  </si>
  <si>
    <t>75</t>
  </si>
  <si>
    <t>783923171</t>
  </si>
  <si>
    <t>Penetrační akrylátový nátěr hrubých betonových podlah</t>
  </si>
  <si>
    <t>2013070716</t>
  </si>
  <si>
    <t>76</t>
  </si>
  <si>
    <t>783932171</t>
  </si>
  <si>
    <t>Celoplošné vyrovnání betonové podlahy cementovou stěrkou tl do 3 mm</t>
  </si>
  <si>
    <t>-1690056471</t>
  </si>
  <si>
    <t>77</t>
  </si>
  <si>
    <t>783932181</t>
  </si>
  <si>
    <t>Příplatek k ceně celoplošného betonové podlahy cementovou stěrkou za každý další 1 mm přes 3 mm</t>
  </si>
  <si>
    <t>178261431</t>
  </si>
  <si>
    <t>67,8*7 'Přepočtené koeficientem množství</t>
  </si>
  <si>
    <t>78</t>
  </si>
  <si>
    <t>783937163</t>
  </si>
  <si>
    <t>Krycí dvojnásobný epoxidový nátěr betonové podlahy</t>
  </si>
  <si>
    <t>2115638292</t>
  </si>
  <si>
    <t>784</t>
  </si>
  <si>
    <t>Dokončovací práce - malby a tapety</t>
  </si>
  <si>
    <t>79</t>
  </si>
  <si>
    <t>784111001</t>
  </si>
  <si>
    <t>Oprášení (ometení ) podkladu v místnostech v do 3,80 m</t>
  </si>
  <si>
    <t>1569561848</t>
  </si>
  <si>
    <t>260+106+4,10*2+44,90+(1,00+1,80)*3,50+(1,20+0,60)*3,50</t>
  </si>
  <si>
    <t>80</t>
  </si>
  <si>
    <t>784121001</t>
  </si>
  <si>
    <t>Oškrabání malby v místnostech v do 3,80 m</t>
  </si>
  <si>
    <t>-336358767</t>
  </si>
  <si>
    <t>81</t>
  </si>
  <si>
    <t>784181101</t>
  </si>
  <si>
    <t>Základní akrylátová jednonásobná bezbarvá penetrace podkladu v místnostech v do 3,80 m</t>
  </si>
  <si>
    <t>-646604110</t>
  </si>
  <si>
    <t>82</t>
  </si>
  <si>
    <t>784221101</t>
  </si>
  <si>
    <t>Dvojnásobné bílé malby ze směsí za sucha dobře otěruvzdorných v místnostech do 3,80 m</t>
  </si>
  <si>
    <t>1953611507</t>
  </si>
  <si>
    <t>Práce a dodávky M</t>
  </si>
  <si>
    <t>22-M</t>
  </si>
  <si>
    <t>Slaboproud - aktivní prvky</t>
  </si>
  <si>
    <t>83</t>
  </si>
  <si>
    <t>2200R</t>
  </si>
  <si>
    <t>Montáž aktivních prvků - přístupový bod</t>
  </si>
  <si>
    <t>ks</t>
  </si>
  <si>
    <t>-1033358910</t>
  </si>
  <si>
    <t xml:space="preserve">Poznámka k položce:_x000d_
_x000d_
</t>
  </si>
  <si>
    <t>OST</t>
  </si>
  <si>
    <t>Ostatní</t>
  </si>
  <si>
    <t>84</t>
  </si>
  <si>
    <t>OST2</t>
  </si>
  <si>
    <t xml:space="preserve">Protiprašné opatření -  popis a specifikace viz PD, TZ</t>
  </si>
  <si>
    <t>512</t>
  </si>
  <si>
    <t>566527450</t>
  </si>
  <si>
    <t>D.1.4.1 - Zdravotechnika, ústřední vytápění a větrání</t>
  </si>
  <si>
    <t xml:space="preserve">    4 - Vodorovné konstrukce</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</si>
  <si>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</si>
  <si>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</si>
  <si>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</si>
  <si>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</si>
  <si>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</si>
  <si>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</si>
  <si>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</si>
  <si>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751 - Vzduchotechnika</t>
  </si>
  <si>
    <t xml:space="preserve">    OST - Ostatní</t>
  </si>
  <si>
    <t>310235241</t>
  </si>
  <si>
    <t>Zazdívka otvorů pl do 0,0225 m2 ve zdivu nadzákladovém cihlami pálenými tl do 300 mm</t>
  </si>
  <si>
    <t>2107041979</t>
  </si>
  <si>
    <t>310235251</t>
  </si>
  <si>
    <t>Zazdívka otvorů pl do 0,0225 m2 ve zdivu nadzákladovém cihlami pálenými tl přes 300 do 450 mm</t>
  </si>
  <si>
    <t>-1143266549</t>
  </si>
  <si>
    <t>Vodorovné konstrukce</t>
  </si>
  <si>
    <t>451573111</t>
  </si>
  <si>
    <t>Lože pod potrubí otevřený výkop ze štěrkopísku</t>
  </si>
  <si>
    <t>920405997</t>
  </si>
  <si>
    <t>612325101</t>
  </si>
  <si>
    <t>Vápenocementová hrubá omítka rýh ve stěnách šířky do 150 mm</t>
  </si>
  <si>
    <t>-1940512332</t>
  </si>
  <si>
    <t>612325102</t>
  </si>
  <si>
    <t>Vápenocementová hrubá omítka rýh ve stěnách š přes 150 do 300 mm</t>
  </si>
  <si>
    <t>1181749673</t>
  </si>
  <si>
    <t>612325201</t>
  </si>
  <si>
    <t>Vápenocementová hrubá omítka malých ploch do 0,09 m2 na stěnách</t>
  </si>
  <si>
    <t>-1748373077</t>
  </si>
  <si>
    <t>941111</t>
  </si>
  <si>
    <t>Lešení</t>
  </si>
  <si>
    <t>1892342646</t>
  </si>
  <si>
    <t>971033241</t>
  </si>
  <si>
    <t>Vybourání otvorů ve zdivu cihelném pl do 0,0225 m2 na MVC nebo MV tl do 300 mm</t>
  </si>
  <si>
    <t>-318007643</t>
  </si>
  <si>
    <t>971033251</t>
  </si>
  <si>
    <t>Vybourání otvorů ve zdivu cihelném pl do 0,0225 m2 na MVC nebo MV tl do 450 mm</t>
  </si>
  <si>
    <t>-1866391596</t>
  </si>
  <si>
    <t>974031154</t>
  </si>
  <si>
    <t>Vysekání rýh ve zdivu cihelném hl do 100 mm š do 150 mm</t>
  </si>
  <si>
    <t>2115982421</t>
  </si>
  <si>
    <t>974031167</t>
  </si>
  <si>
    <t>Vysekání rýh ve zdivu cihelném hl do 150 mm š do 300 mm</t>
  </si>
  <si>
    <t>-1460430449</t>
  </si>
  <si>
    <t>974042587.1</t>
  </si>
  <si>
    <t>Drážka v podlaze pro instalaci kanalizace v objektu – šířka drážky 50cm, průměrná hloubka drážky 80cm, délka drážky 1m (vybrání podlahy vč. odvozu suti,zásyp vč. hutnění, dobetonování)</t>
  </si>
  <si>
    <t>481803069</t>
  </si>
  <si>
    <t>1618573057</t>
  </si>
  <si>
    <t>1809983689</t>
  </si>
  <si>
    <t>1437777792</t>
  </si>
  <si>
    <t>1,775*19 'Přepočtené koeficientem množství</t>
  </si>
  <si>
    <t>2012796913</t>
  </si>
  <si>
    <t>998011008</t>
  </si>
  <si>
    <t>Přesun hmot pro budovy zděné s omezením mechanizace pro budovy v do 6 m</t>
  </si>
  <si>
    <t>-1514706516</t>
  </si>
  <si>
    <t>713</t>
  </si>
  <si>
    <t>Izolace tepelné</t>
  </si>
  <si>
    <t>713400843</t>
  </si>
  <si>
    <t>Izolace tepelné potrubí odstranění vláknitých materiálů bez povrchové úpravy</t>
  </si>
  <si>
    <t>-619635215</t>
  </si>
  <si>
    <t>713463121</t>
  </si>
  <si>
    <t>Montáž izolace tepelné potrubí potrubními pouzdry bez úpravy uchycenými sponami 1x</t>
  </si>
  <si>
    <t>2107529178</t>
  </si>
  <si>
    <t>28377103</t>
  </si>
  <si>
    <t>pouzdro izolační potrubní z pěnového polyetylenu 22/9mm</t>
  </si>
  <si>
    <t>-1814504599</t>
  </si>
  <si>
    <t>28377111</t>
  </si>
  <si>
    <t>pouzdro izolační potrubní z pěnového polyetylenu 28/9mm</t>
  </si>
  <si>
    <t>-1493531402</t>
  </si>
  <si>
    <t>28377046</t>
  </si>
  <si>
    <t>pouzdro izolační potrubní z pěnového polyetylenu 22/25mm</t>
  </si>
  <si>
    <t>1381822199</t>
  </si>
  <si>
    <t>998713211</t>
  </si>
  <si>
    <t>Přesun hmot procentní pro izolace tepelné s omezením mechanizace v objektech v do 6 m</t>
  </si>
  <si>
    <t>-2059882256</t>
  </si>
  <si>
    <t>721</t>
  </si>
  <si>
    <t>Zdravotechnika - vnitřní kanalizace</t>
  </si>
  <si>
    <t>721140802</t>
  </si>
  <si>
    <t>Demontáž potrubí litinové DN do 100</t>
  </si>
  <si>
    <t>504782437</t>
  </si>
  <si>
    <t>721171917</t>
  </si>
  <si>
    <t>Potrubí z PP propojení potrubí DN 110</t>
  </si>
  <si>
    <t>410580390</t>
  </si>
  <si>
    <t>721173401</t>
  </si>
  <si>
    <t>Potrubí kanalizační z PVC SN 4 svodné DN 110</t>
  </si>
  <si>
    <t>-661764627</t>
  </si>
  <si>
    <t>721174025</t>
  </si>
  <si>
    <t>Potrubí kanalizační z PP odpadní DN 110</t>
  </si>
  <si>
    <t>-380111259</t>
  </si>
  <si>
    <t>721174042</t>
  </si>
  <si>
    <t>Potrubí kanalizační z PP připojovací DN 40</t>
  </si>
  <si>
    <t>-1879292737</t>
  </si>
  <si>
    <t>721174043</t>
  </si>
  <si>
    <t>Potrubí kanalizační z PP připojovací DN 50</t>
  </si>
  <si>
    <t>1081826694</t>
  </si>
  <si>
    <t>721174044</t>
  </si>
  <si>
    <t>Potrubí kanalizační z PP připojovací DN 75</t>
  </si>
  <si>
    <t>316884862</t>
  </si>
  <si>
    <t>721194104</t>
  </si>
  <si>
    <t>Vyvedení a upevnění odpadních výpustek DN 40</t>
  </si>
  <si>
    <t>-1371508432</t>
  </si>
  <si>
    <t>721194105</t>
  </si>
  <si>
    <t>Vyvedení a upevnění odpadních výpustek DN 50</t>
  </si>
  <si>
    <t>-2139128567</t>
  </si>
  <si>
    <t>721290111</t>
  </si>
  <si>
    <t>Zkouška těsnosti potrubí kanalizace vodou DN do 125</t>
  </si>
  <si>
    <t>-234329286</t>
  </si>
  <si>
    <t>998721211</t>
  </si>
  <si>
    <t>Přesun hmot procentní pro vnitřní kanalizaci s omezením mechanizace v objektech v do 6 m</t>
  </si>
  <si>
    <t>2123964072</t>
  </si>
  <si>
    <t>722</t>
  </si>
  <si>
    <t>Zdravotechnika - vnitřní vodovod</t>
  </si>
  <si>
    <t>722130805</t>
  </si>
  <si>
    <t>Demontáž potrubí ocelové pozinkované závitové do DN 80</t>
  </si>
  <si>
    <t>968237283</t>
  </si>
  <si>
    <t>722174022</t>
  </si>
  <si>
    <t>Potrubí vodovodní plastové PPR svar polyfúze PN 20 D 20x3,4 mm</t>
  </si>
  <si>
    <t>-1862479811</t>
  </si>
  <si>
    <t>722174023</t>
  </si>
  <si>
    <t>Potrubí vodovodní plastové PPR svar polyfúze PN 20 D 25x4,2 mm</t>
  </si>
  <si>
    <t>-1320213836</t>
  </si>
  <si>
    <t>722190901</t>
  </si>
  <si>
    <t>Uzavření nebo otevření vodovodního potrubí při opravách</t>
  </si>
  <si>
    <t>-1243345535</t>
  </si>
  <si>
    <t>722224115.1</t>
  </si>
  <si>
    <t>Kohout plnicí nebo vypouštěcí G 1/2" PN 10 s jedním závitem</t>
  </si>
  <si>
    <t>1807634635</t>
  </si>
  <si>
    <t>722231072</t>
  </si>
  <si>
    <t>Ventil zpětný G 1/2 PN 10 do 110°C se dvěma závity</t>
  </si>
  <si>
    <t>-527398043</t>
  </si>
  <si>
    <t>722231141</t>
  </si>
  <si>
    <t>Ventil závitový pojistný rohový G 1/2 ot.př. 600 kPa</t>
  </si>
  <si>
    <t>1491158995</t>
  </si>
  <si>
    <t>722240122</t>
  </si>
  <si>
    <t>Kohout kulový plastový PPR DN 20</t>
  </si>
  <si>
    <t>-2128481896</t>
  </si>
  <si>
    <t>722240123</t>
  </si>
  <si>
    <t>Kohout kulový plastový PPR DN 25</t>
  </si>
  <si>
    <t>787775326</t>
  </si>
  <si>
    <t>722290226</t>
  </si>
  <si>
    <t>Zkouška těsnosti vodovodního potrubí závitového DN do 50</t>
  </si>
  <si>
    <t>1749008734</t>
  </si>
  <si>
    <t>722290234</t>
  </si>
  <si>
    <t>Proplach a dezinfekce vodovodního potrubí DN do 80</t>
  </si>
  <si>
    <t>1509911673</t>
  </si>
  <si>
    <t>998722211</t>
  </si>
  <si>
    <t>Přesun hmot procentní pro vnitřní vodovod s omezením mechanizace v objektech v do 6 m</t>
  </si>
  <si>
    <t>-1008423436</t>
  </si>
  <si>
    <t>725</t>
  </si>
  <si>
    <t>Zdravotechnika - zařizovací předměty</t>
  </si>
  <si>
    <t>7252108</t>
  </si>
  <si>
    <t>Demontáž zařiz. předmětů</t>
  </si>
  <si>
    <t>soubor</t>
  </si>
  <si>
    <t>1724314286</t>
  </si>
  <si>
    <t>725219102</t>
  </si>
  <si>
    <t>Montáž umyvadla připevněného na šrouby do zdiva vč. sifonu</t>
  </si>
  <si>
    <t>-1372806994</t>
  </si>
  <si>
    <t>64211046A</t>
  </si>
  <si>
    <t>umyvadlo keramické závěsné bílé 580 x 400 mm vč. podstavné skříňky</t>
  </si>
  <si>
    <t>239342594</t>
  </si>
  <si>
    <t>725311131A</t>
  </si>
  <si>
    <t>Dřez nerezový se zápachovou uzávěrkou nástěnný 600x500 mm</t>
  </si>
  <si>
    <t>-1082375921</t>
  </si>
  <si>
    <t>72551</t>
  </si>
  <si>
    <t>Montáž ohřívače vody</t>
  </si>
  <si>
    <t>1319981326</t>
  </si>
  <si>
    <t>484411</t>
  </si>
  <si>
    <t>Elektricky ohřívaný zásobníkový ohřívač teplé vody 20l, 2,2 kW el., 230V, 50Hz</t>
  </si>
  <si>
    <t>782887632</t>
  </si>
  <si>
    <t>725819401</t>
  </si>
  <si>
    <t>Montáž ventilů rohových G 1/2 s připojovací trubičkou</t>
  </si>
  <si>
    <t>-1769662067</t>
  </si>
  <si>
    <t>551456330</t>
  </si>
  <si>
    <t>ventil rohový mosazný T 66A 1/2"</t>
  </si>
  <si>
    <t>-1538632291</t>
  </si>
  <si>
    <t>286543210</t>
  </si>
  <si>
    <t>koleno nástěnné PPR D 20 x 1/2"</t>
  </si>
  <si>
    <t>1827554290</t>
  </si>
  <si>
    <t>725821325</t>
  </si>
  <si>
    <t>Baterie dřezová stojánková páková s otáčivým kulatým ústím a délkou ramínka 220 mm</t>
  </si>
  <si>
    <t>670091852</t>
  </si>
  <si>
    <t>725829131</t>
  </si>
  <si>
    <t>Montáž baterie umyvadlové stojánkové G 1/2" ostatní typ</t>
  </si>
  <si>
    <t>-67963434</t>
  </si>
  <si>
    <t>55145686</t>
  </si>
  <si>
    <t>baterie umyvadlová stojánková páková</t>
  </si>
  <si>
    <t>1139902884</t>
  </si>
  <si>
    <t>998725211</t>
  </si>
  <si>
    <t>Přesun hmot procentní pro zařizovací předměty s omezením mechanizace v objektech v do 6 m</t>
  </si>
  <si>
    <t>1112185472</t>
  </si>
  <si>
    <t>733</t>
  </si>
  <si>
    <t>Ústřední vytápění - rozvodné potrubí</t>
  </si>
  <si>
    <t>733120815</t>
  </si>
  <si>
    <t>Demontáž potrubí ocelového hladkého D do 38</t>
  </si>
  <si>
    <t>-229559032</t>
  </si>
  <si>
    <t>733122222</t>
  </si>
  <si>
    <t>Potrubí uhlíkové oceli tenkostěnné vně pozink spojované lisováním D 15x1,2 mm</t>
  </si>
  <si>
    <t>1962218345</t>
  </si>
  <si>
    <t>733122223</t>
  </si>
  <si>
    <t>Potrubí uhlíkové oceli tenkostěnné vně pozink spojované lisováním D 18x1,2 mm</t>
  </si>
  <si>
    <t>1060754921</t>
  </si>
  <si>
    <t>733190219</t>
  </si>
  <si>
    <t>Zkouška těsnosti potrubí ocelové hladké do 64x2</t>
  </si>
  <si>
    <t>-1248835823</t>
  </si>
  <si>
    <t>7351919</t>
  </si>
  <si>
    <t>Napuštění topného systému - stoupačka vč. osvzdušnění</t>
  </si>
  <si>
    <t>-147302457</t>
  </si>
  <si>
    <t>73549481</t>
  </si>
  <si>
    <t xml:space="preserve">Vypuštění vody z topného  systému - stoupačka vč. uzavření</t>
  </si>
  <si>
    <t>-1536360233</t>
  </si>
  <si>
    <t>998733212</t>
  </si>
  <si>
    <t>Přesun hmot procentní pro rozvody potrubí s omezením mechanizace v objektech v přes 6 do 12 m</t>
  </si>
  <si>
    <t>-344405601</t>
  </si>
  <si>
    <t>734</t>
  </si>
  <si>
    <t>Ústřední vytápění - armatury</t>
  </si>
  <si>
    <t>722224115</t>
  </si>
  <si>
    <t>Kohout plnicí nebo vypouštěcí G 1/2 PN 10 s jedním závitem</t>
  </si>
  <si>
    <t>-385230781</t>
  </si>
  <si>
    <t>734200822</t>
  </si>
  <si>
    <t>Demontáž armatury závitové se dvěma závity přes G 1/2 do G 1</t>
  </si>
  <si>
    <t>1090182654</t>
  </si>
  <si>
    <t>734209113</t>
  </si>
  <si>
    <t>Montáž armatury závitové s dvěma závity G 1/2</t>
  </si>
  <si>
    <t>549858096</t>
  </si>
  <si>
    <t>5531</t>
  </si>
  <si>
    <t>Radiátorové reg. šroubení přímé, uzavíráním a vyp. DN15</t>
  </si>
  <si>
    <t>2116676549</t>
  </si>
  <si>
    <t>553</t>
  </si>
  <si>
    <t>Dvojregulační ventil DN15 přímý</t>
  </si>
  <si>
    <t>1748864920</t>
  </si>
  <si>
    <t>734211119</t>
  </si>
  <si>
    <t>Ventil závitový odvzdušňovací G 3/8 PN 14 do 120°C automatický</t>
  </si>
  <si>
    <t>1575629649</t>
  </si>
  <si>
    <t>73422168</t>
  </si>
  <si>
    <t>Termostatická hlavice pro veřejné budovy s vestavěným čidlem - dod+mtž</t>
  </si>
  <si>
    <t>2123096103</t>
  </si>
  <si>
    <t>998734212</t>
  </si>
  <si>
    <t>Přesun hmot procentní pro armatury s omezením mechanizace v objektech v přes 6 do 12 m</t>
  </si>
  <si>
    <t>278456370</t>
  </si>
  <si>
    <t>735</t>
  </si>
  <si>
    <t>Ústřední vytápění - otopná tělesa</t>
  </si>
  <si>
    <t>735000912</t>
  </si>
  <si>
    <t>Vyregulování termost.ventilů a šroubení</t>
  </si>
  <si>
    <t>1532118770</t>
  </si>
  <si>
    <t>73515181</t>
  </si>
  <si>
    <t>Demontáž otopného tělesa</t>
  </si>
  <si>
    <t>534093527</t>
  </si>
  <si>
    <t>735159330</t>
  </si>
  <si>
    <t>Montáž otopných těles panelových třířadých délky do 1500 mm</t>
  </si>
  <si>
    <t>-1911435435</t>
  </si>
  <si>
    <t>48457333</t>
  </si>
  <si>
    <t>těleso otopné panelové 3 desková 3 přídavné přestupní plochy v 600mm dl 700mm</t>
  </si>
  <si>
    <t>-2121210388</t>
  </si>
  <si>
    <t>48457436</t>
  </si>
  <si>
    <t>těleso otopné panelové 3 desková 3 přídavné přestupní plochy v 900mm dl 700mm</t>
  </si>
  <si>
    <t>1139878989</t>
  </si>
  <si>
    <t>48457437</t>
  </si>
  <si>
    <t>těleso otopné panelové 3 desková 3 přídavné přestupní plochy v 900mm dl 800mm</t>
  </si>
  <si>
    <t>-1758314414</t>
  </si>
  <si>
    <t>21015</t>
  </si>
  <si>
    <t>Uchycení pro tělesa panel, komp. konzola plus pro tělesa výšky do 900mm</t>
  </si>
  <si>
    <t>1791946145</t>
  </si>
  <si>
    <t>735191905</t>
  </si>
  <si>
    <t>Odvzdušnění otopných těles</t>
  </si>
  <si>
    <t>-1330723857</t>
  </si>
  <si>
    <t>998735212</t>
  </si>
  <si>
    <t>Přesun hmot procentní pro otopná tělesa s omezením mechanizace v objektech v přes 6 do 12 m</t>
  </si>
  <si>
    <t>-1845355101</t>
  </si>
  <si>
    <t>751</t>
  </si>
  <si>
    <t>Vzduchotechnika</t>
  </si>
  <si>
    <t>751111</t>
  </si>
  <si>
    <t>Demontáž ventilárotu, odvoz, likvidace, poplatek</t>
  </si>
  <si>
    <t>-1497056856</t>
  </si>
  <si>
    <t>85</t>
  </si>
  <si>
    <t>751112</t>
  </si>
  <si>
    <t>Stavební práce spojené s úpravou otvoru pro nový ventilátor</t>
  </si>
  <si>
    <t>-1947997995</t>
  </si>
  <si>
    <t>86</t>
  </si>
  <si>
    <t>751113</t>
  </si>
  <si>
    <t>Mtž ventilátor. kompletu</t>
  </si>
  <si>
    <t>-473004017</t>
  </si>
  <si>
    <t>87</t>
  </si>
  <si>
    <t>429145</t>
  </si>
  <si>
    <t>ventilátor nástěnný s kuličkovými ložisky DN150 -270m3/hod se zp. klapou D=150</t>
  </si>
  <si>
    <t>1790911386</t>
  </si>
  <si>
    <t>88</t>
  </si>
  <si>
    <t>751510042A</t>
  </si>
  <si>
    <t>Vzduchotechnické potrubí z pozinkovaného plechu kruhové spirálně vinutá trouba D150 mm tř. těsnosti ATC4, vč. tvarovek do 30%</t>
  </si>
  <si>
    <t>-1479606450</t>
  </si>
  <si>
    <t>89</t>
  </si>
  <si>
    <t>751526736</t>
  </si>
  <si>
    <t>Montáž protidešťové stříšky nebo výfukové hlavice do plastového potrubí kruhové s přírubou D přes 100 do 200 mm</t>
  </si>
  <si>
    <t>777312534</t>
  </si>
  <si>
    <t>90</t>
  </si>
  <si>
    <t>42974025</t>
  </si>
  <si>
    <t>větrací mřížka plastová s pevnou přírubou PP D 150mm</t>
  </si>
  <si>
    <t>-1361506034</t>
  </si>
  <si>
    <t>91</t>
  </si>
  <si>
    <t>42974025.1</t>
  </si>
  <si>
    <t>žaluzie protidešťová plastová s mřížkou a pevnou přírubou PP D 150mm</t>
  </si>
  <si>
    <t>-117642125</t>
  </si>
  <si>
    <t>92</t>
  </si>
  <si>
    <t>9214</t>
  </si>
  <si>
    <t>Dveřní mřížka koupelna 460x92mm plast. -dod+mtž</t>
  </si>
  <si>
    <t>1727279127</t>
  </si>
  <si>
    <t>93</t>
  </si>
  <si>
    <t>998751211</t>
  </si>
  <si>
    <t>Přesun hmot procentní pro vzduchotechniku s omezením mechanizace v objektech v do 12 m</t>
  </si>
  <si>
    <t>-2045789229</t>
  </si>
  <si>
    <t>94</t>
  </si>
  <si>
    <t>783425411</t>
  </si>
  <si>
    <t>Nátěry syntetické potrubí do DN 65 barva dražší lesklý povrch 1x antikorozní, 1x základní, 1x email</t>
  </si>
  <si>
    <t>281174981</t>
  </si>
  <si>
    <t>95</t>
  </si>
  <si>
    <t>Topná zkouška</t>
  </si>
  <si>
    <t>hod</t>
  </si>
  <si>
    <t>262144</t>
  </si>
  <si>
    <t>1252267237</t>
  </si>
  <si>
    <t>D.1.4.3 - Elektroinstalace</t>
  </si>
  <si>
    <t>A - Elektroinstalace</t>
  </si>
  <si>
    <t>B - Rozvodnice</t>
  </si>
  <si>
    <t>C - Ostatní</t>
  </si>
  <si>
    <t>A</t>
  </si>
  <si>
    <t>Zásuvka 230V/16A dvojnásobná</t>
  </si>
  <si>
    <t>1452350796</t>
  </si>
  <si>
    <t>Zásuvka 230V/16A dvojnásobná IP65</t>
  </si>
  <si>
    <t>972799433</t>
  </si>
  <si>
    <t>Zásuvka 230V/16A IP44</t>
  </si>
  <si>
    <t>-1837765991</t>
  </si>
  <si>
    <t>Velkoplošné tlačítko IP65</t>
  </si>
  <si>
    <t>1083181794</t>
  </si>
  <si>
    <t>Sériový přepínač IP65</t>
  </si>
  <si>
    <t>916002385</t>
  </si>
  <si>
    <t>Sériový přepínač</t>
  </si>
  <si>
    <t>-2141568397</t>
  </si>
  <si>
    <t>Střídavý přepínač</t>
  </si>
  <si>
    <t>-1162718765</t>
  </si>
  <si>
    <t>Ventilátorové relé</t>
  </si>
  <si>
    <t>-148040246</t>
  </si>
  <si>
    <t>Krabice přístrojová KP</t>
  </si>
  <si>
    <t>-1772665518</t>
  </si>
  <si>
    <t>Krabice rozvodná KR</t>
  </si>
  <si>
    <t>-685073811</t>
  </si>
  <si>
    <t>Krabice rozvodná KR IP65</t>
  </si>
  <si>
    <t>1507717652</t>
  </si>
  <si>
    <t>Kabel CYKY 3Ox1,5</t>
  </si>
  <si>
    <t>-1743550194</t>
  </si>
  <si>
    <t>Kabel CYKY 3Jx1,5</t>
  </si>
  <si>
    <t>1702544839</t>
  </si>
  <si>
    <t>Kabel CYKY 5Jx1,5</t>
  </si>
  <si>
    <t>-1342750430</t>
  </si>
  <si>
    <t>Kabel CYKY 3Jx2,5</t>
  </si>
  <si>
    <t>-1920691038</t>
  </si>
  <si>
    <t>Vodič CYA 6 zelenožlutý</t>
  </si>
  <si>
    <t>1831007481</t>
  </si>
  <si>
    <t>Vodič CYA 16 zelenožlutý</t>
  </si>
  <si>
    <t>1538932724</t>
  </si>
  <si>
    <t>Svorkovnice OP v krabici</t>
  </si>
  <si>
    <t>1712353398</t>
  </si>
  <si>
    <t>Kabel CYKY 5Jx6</t>
  </si>
  <si>
    <t>-2145619697</t>
  </si>
  <si>
    <t>Protipožární ucpávky</t>
  </si>
  <si>
    <t>1070601067</t>
  </si>
  <si>
    <t>Zřízení kabelových tras (sekání, zapravení, hrubý úklid)</t>
  </si>
  <si>
    <t>113074150</t>
  </si>
  <si>
    <t>Sekání kapes a průrazů</t>
  </si>
  <si>
    <t>1864860110</t>
  </si>
  <si>
    <t>Ochranná trubka vč. příslušenství a příchytek</t>
  </si>
  <si>
    <t>-136494335</t>
  </si>
  <si>
    <t>Drátěný kabelový žlab 50x100 vč. spojek a konzol</t>
  </si>
  <si>
    <t>kpl/m</t>
  </si>
  <si>
    <t>685987640</t>
  </si>
  <si>
    <t>Fluorescenční štítek s piktogramem nepodsvětlený</t>
  </si>
  <si>
    <t>-984680364</t>
  </si>
  <si>
    <t>Svítidlo A vč.příslušenství, LED BT3, 4100-840, HF, LRO 3x12, 33,6W, 4100lm, závěs</t>
  </si>
  <si>
    <t>-726998303</t>
  </si>
  <si>
    <t>Svítidlo ANO vč.příslušenství, LED BT3, 4100-840, HF, LRO 3x12, 33,6W, 4100lm, závěs, 1hodina</t>
  </si>
  <si>
    <t>-1014541989</t>
  </si>
  <si>
    <t>Svítidlo B vč.příslušenství, LED AQF L LED, 8000-840, PC, 62,6W, 7770lm</t>
  </si>
  <si>
    <t>-2037022268</t>
  </si>
  <si>
    <t>Nouzové antipanikové svítidlo LED RESC MSC ANT E1D IP65 295lm, 6,7W, 1hodina</t>
  </si>
  <si>
    <t>1452781163</t>
  </si>
  <si>
    <t>Demontáž stávající elektroinstalace v řešeném prostoru + 15% (je uvažováno s demontáží rozvaděče,svítidel, kabeláží, zásuvek, vypínačů, krabic rozvodných a přístrojových)</t>
  </si>
  <si>
    <t>1129889924</t>
  </si>
  <si>
    <t>Kompletační činnost + 4,5%</t>
  </si>
  <si>
    <t>882552301</t>
  </si>
  <si>
    <t>Přesun + 3%</t>
  </si>
  <si>
    <t>1990230123</t>
  </si>
  <si>
    <t>Prořez + 2%</t>
  </si>
  <si>
    <t>1094563501</t>
  </si>
  <si>
    <t>Podr.materiál + 3%</t>
  </si>
  <si>
    <t>-1401219921</t>
  </si>
  <si>
    <t>B</t>
  </si>
  <si>
    <t>Rozvodnice</t>
  </si>
  <si>
    <t>Nástěnná rozvodnice s průhlednými dveřmi, možnosti osazení malým cylindrickým zámkem, integrované sběrnice PE a N, třída ochrany II, bezhalogenové provedení dle RoHS, jmenovité napětí 400VAC, 1500VDC / In=63A, provozní teplota od -25° do +60°C, test žhavo</t>
  </si>
  <si>
    <t>1234126390</t>
  </si>
  <si>
    <t>Svodič přepětí T2</t>
  </si>
  <si>
    <t>-623518722</t>
  </si>
  <si>
    <t>Jistič C10/1</t>
  </si>
  <si>
    <t>-1494867777</t>
  </si>
  <si>
    <t>Jistič s chráničem B16/003,A</t>
  </si>
  <si>
    <t>-1985872047</t>
  </si>
  <si>
    <t>Jistič B25/3</t>
  </si>
  <si>
    <t>719120714</t>
  </si>
  <si>
    <t>Vypínač A40/3</t>
  </si>
  <si>
    <t>71960834</t>
  </si>
  <si>
    <t>-1504341255</t>
  </si>
  <si>
    <t>1002066748</t>
  </si>
  <si>
    <t>-1026842494</t>
  </si>
  <si>
    <t>2119141881</t>
  </si>
  <si>
    <t>C</t>
  </si>
  <si>
    <t>Revize, měření osvětlení + 3%</t>
  </si>
  <si>
    <t>-233743011</t>
  </si>
  <si>
    <t>VRN - Vedlejší rozpočtové náklady stavby</t>
  </si>
  <si>
    <t>Ostrava</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</si>
  <si>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</si>
  <si>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</si>
  <si>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</si>
  <si>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</si>
  <si>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</si>
  <si>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</si>
  <si>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Vedlejší rozpočtové náklady</t>
  </si>
  <si>
    <t>VRN1</t>
  </si>
  <si>
    <t>Průzkumné, geodetické a projektové práce</t>
  </si>
  <si>
    <t>013254000</t>
  </si>
  <si>
    <t>Dokumentace skutečného provedení stavby</t>
  </si>
  <si>
    <t>1024</t>
  </si>
  <si>
    <t>1255650936</t>
  </si>
  <si>
    <t>VRN3</t>
  </si>
  <si>
    <t>Zařízení staveniště</t>
  </si>
  <si>
    <t>030001000</t>
  </si>
  <si>
    <t>Zařízení staveniště - montáž, pronájem, demontáž</t>
  </si>
  <si>
    <t>541160432</t>
  </si>
  <si>
    <t xml:space="preserve">Poznámka k položce:_x000d_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poplatků)_x000d_
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 Mimostaveništní doprava._x000d_
</t>
  </si>
  <si>
    <t>VRN4</t>
  </si>
  <si>
    <t>Inženýrská činnost</t>
  </si>
  <si>
    <t>043002000</t>
  </si>
  <si>
    <t>Zkoušky a ostatní měření</t>
  </si>
  <si>
    <t>1465616219</t>
  </si>
  <si>
    <t>Poznámka k položce:_x000d_
Provedení zkoušek potřebných k provedení díla dle specifikace PD a TZ (zkoušky betonové směsy, výtažné a odtrhové zkoušky, hutnící a další) vč. vystavení příslušných protokolů</t>
  </si>
  <si>
    <t>045002000</t>
  </si>
  <si>
    <t>Kompletační a koordinační činnost</t>
  </si>
  <si>
    <t>kpl.</t>
  </si>
  <si>
    <t>2145029358</t>
  </si>
  <si>
    <t>Poznámka k položce:_x000d_
Poznámka k položce: -příprava předávací dokumentace dle ZD -ostatní kompletační činnost</t>
  </si>
  <si>
    <t>VRN7</t>
  </si>
  <si>
    <t>Provozní vlivy</t>
  </si>
  <si>
    <t>070001000</t>
  </si>
  <si>
    <t>Provozní vlivy a územní vlivy</t>
  </si>
  <si>
    <t>-1555771358</t>
  </si>
  <si>
    <t>Poznámka k položce:_x000d_
Náklady související se ztíženými podmínkami při provádění díla v závislosti na okolním provozu (pro práce prováděné za nepřerušeného nebo omezeného provozu v dotčených objektech nebo samotném areálu)</t>
  </si>
  <si>
    <t>VRN9</t>
  </si>
  <si>
    <t>Ostatní náklady</t>
  </si>
  <si>
    <t>094104000</t>
  </si>
  <si>
    <t>Náklady na opatření BOZP</t>
  </si>
  <si>
    <t>1361986916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</si>
</sst>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32</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48</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49</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50</v>
      </c>
      <c r="E60" s="42"/>
      <c r="F60" s="42"/>
      <c r="G60" s="42"/>
      <c r="H60" s="42"/>
      <c r="I60" s="42"/>
      <c r="J60" s="42"/>
      <c r="K60" s="42"/>
      <c r="L60" s="42"/>
      <c r="M60" s="42"/>
      <c r="N60" s="42"/>
      <c r="O60" s="42"/>
      <c r="P60" s="42"/>
      <c r="Q60" s="42"/>
      <c r="R60" s="42"/>
      <c r="S60" s="42"/>
      <c r="T60" s="42"/>
      <c r="U60" s="42"/>
      <c r="V60" s="64" t="s">
        <v>51</v>
      </c>
      <c r="W60" s="42"/>
      <c r="X60" s="42"/>
      <c r="Y60" s="42"/>
      <c r="Z60" s="42"/>
      <c r="AA60" s="42"/>
      <c r="AB60" s="42"/>
      <c r="AC60" s="42"/>
      <c r="AD60" s="42"/>
      <c r="AE60" s="42"/>
      <c r="AF60" s="42"/>
      <c r="AG60" s="42"/>
      <c r="AH60" s="64" t="s">
        <v>50</v>
      </c>
      <c r="AI60" s="42"/>
      <c r="AJ60" s="42"/>
      <c r="AK60" s="42"/>
      <c r="AL60" s="42"/>
      <c r="AM60" s="64" t="s">
        <v>51</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52</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53</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50</v>
      </c>
      <c r="E75" s="42"/>
      <c r="F75" s="42"/>
      <c r="G75" s="42"/>
      <c r="H75" s="42"/>
      <c r="I75" s="42"/>
      <c r="J75" s="42"/>
      <c r="K75" s="42"/>
      <c r="L75" s="42"/>
      <c r="M75" s="42"/>
      <c r="N75" s="42"/>
      <c r="O75" s="42"/>
      <c r="P75" s="42"/>
      <c r="Q75" s="42"/>
      <c r="R75" s="42"/>
      <c r="S75" s="42"/>
      <c r="T75" s="42"/>
      <c r="U75" s="42"/>
      <c r="V75" s="64" t="s">
        <v>51</v>
      </c>
      <c r="W75" s="42"/>
      <c r="X75" s="42"/>
      <c r="Y75" s="42"/>
      <c r="Z75" s="42"/>
      <c r="AA75" s="42"/>
      <c r="AB75" s="42"/>
      <c r="AC75" s="42"/>
      <c r="AD75" s="42"/>
      <c r="AE75" s="42"/>
      <c r="AF75" s="42"/>
      <c r="AG75" s="42"/>
      <c r="AH75" s="64" t="s">
        <v>50</v>
      </c>
      <c r="AI75" s="42"/>
      <c r="AJ75" s="42"/>
      <c r="AK75" s="42"/>
      <c r="AL75" s="42"/>
      <c r="AM75" s="64" t="s">
        <v>51</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54</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4017_1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ERDF - Ateliér intermédií</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6. 5. 2024</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Ostravská univerzita</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Marpo s.r.o.</v>
      </c>
      <c r="AN89" s="71"/>
      <c r="AO89" s="71"/>
      <c r="AP89" s="71"/>
      <c r="AQ89" s="40"/>
      <c r="AR89" s="44"/>
      <c r="AS89" s="81" t="s">
        <v>55</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56</v>
      </c>
      <c r="D92" s="94"/>
      <c r="E92" s="94"/>
      <c r="F92" s="94"/>
      <c r="G92" s="94"/>
      <c r="H92" s="95"/>
      <c r="I92" s="96" t="s">
        <v>57</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58</v>
      </c>
      <c r="AH92" s="94"/>
      <c r="AI92" s="94"/>
      <c r="AJ92" s="94"/>
      <c r="AK92" s="94"/>
      <c r="AL92" s="94"/>
      <c r="AM92" s="94"/>
      <c r="AN92" s="96" t="s">
        <v>59</v>
      </c>
      <c r="AO92" s="94"/>
      <c r="AP92" s="98"/>
      <c r="AQ92" s="99" t="s">
        <v>60</v>
      </c>
      <c r="AR92" s="44"/>
      <c r="AS92" s="100" t="s">
        <v>61</v>
      </c>
      <c r="AT92" s="101" t="s">
        <v>62</v>
      </c>
      <c r="AU92" s="101" t="s">
        <v>63</v>
      </c>
      <c r="AV92" s="101" t="s">
        <v>64</v>
      </c>
      <c r="AW92" s="101" t="s">
        <v>65</v>
      </c>
      <c r="AX92" s="101" t="s">
        <v>66</v>
      </c>
      <c r="AY92" s="101" t="s">
        <v>67</v>
      </c>
      <c r="AZ92" s="101" t="s">
        <v>68</v>
      </c>
      <c r="BA92" s="101" t="s">
        <v>69</v>
      </c>
      <c r="BB92" s="101" t="s">
        <v>70</v>
      </c>
      <c r="BC92" s="101" t="s">
        <v>71</v>
      </c>
      <c r="BD92" s="102" t="s">
        <v>72</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73</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ROUND(SUM(AG95:AG98),2)</f>
        <v>0</v>
      </c>
      <c r="AH94" s="109"/>
      <c r="AI94" s="109"/>
      <c r="AJ94" s="109"/>
      <c r="AK94" s="109"/>
      <c r="AL94" s="109"/>
      <c r="AM94" s="109"/>
      <c r="AN94" s="110">
        <f>SUM(AG94,AT94)</f>
        <v>0</v>
      </c>
      <c r="AO94" s="110"/>
      <c r="AP94" s="110"/>
      <c r="AQ94" s="111" t="s">
        <v>1</v>
      </c>
      <c r="AR94" s="112"/>
      <c r="AS94" s="113">
        <f>ROUND(SUM(AS95:AS98),2)</f>
        <v>0</v>
      </c>
      <c r="AT94" s="114">
        <f>ROUND(SUM(AV94:AW94),2)</f>
        <v>0</v>
      </c>
      <c r="AU94" s="115">
        <f>ROUND(SUM(AU95:AU98),5)</f>
        <v>0</v>
      </c>
      <c r="AV94" s="114">
        <f>ROUND(AZ94*L29,2)</f>
        <v>0</v>
      </c>
      <c r="AW94" s="114">
        <f>ROUND(BA94*L30,2)</f>
        <v>0</v>
      </c>
      <c r="AX94" s="114">
        <f>ROUND(BB94*L29,2)</f>
        <v>0</v>
      </c>
      <c r="AY94" s="114">
        <f>ROUND(BC94*L30,2)</f>
        <v>0</v>
      </c>
      <c r="AZ94" s="114">
        <f>ROUND(SUM(AZ95:AZ98),2)</f>
        <v>0</v>
      </c>
      <c r="BA94" s="114">
        <f>ROUND(SUM(BA95:BA98),2)</f>
        <v>0</v>
      </c>
      <c r="BB94" s="114">
        <f>ROUND(SUM(BB95:BB98),2)</f>
        <v>0</v>
      </c>
      <c r="BC94" s="114">
        <f>ROUND(SUM(BC95:BC98),2)</f>
        <v>0</v>
      </c>
      <c r="BD94" s="116">
        <f>ROUND(SUM(BD95:BD98),2)</f>
        <v>0</v>
      </c>
      <c r="BE94" s="6"/>
      <c r="BS94" s="117" t="s">
        <v>74</v>
      </c>
      <c r="BT94" s="117" t="s">
        <v>75</v>
      </c>
      <c r="BU94" s="118" t="s">
        <v>76</v>
      </c>
      <c r="BV94" s="117" t="s">
        <v>77</v>
      </c>
      <c r="BW94" s="117" t="s">
        <v>5</v>
      </c>
      <c r="BX94" s="117" t="s">
        <v>78</v>
      </c>
      <c r="CL94" s="117" t="s">
        <v>1</v>
      </c>
    </row>
    <row r="95" s="7" customFormat="1" ht="16.5" customHeight="1">
      <c r="A95" s="119" t="s">
        <v>79</v>
      </c>
      <c r="B95" s="120"/>
      <c r="C95" s="121"/>
      <c r="D95" s="122" t="s">
        <v>80</v>
      </c>
      <c r="E95" s="122"/>
      <c r="F95" s="122"/>
      <c r="G95" s="122"/>
      <c r="H95" s="122"/>
      <c r="I95" s="123"/>
      <c r="J95" s="122" t="s">
        <v>81</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'D.1.1 - Architektonicko-s...'!J30</f>
        <v>0</v>
      </c>
      <c r="AH95" s="123"/>
      <c r="AI95" s="123"/>
      <c r="AJ95" s="123"/>
      <c r="AK95" s="123"/>
      <c r="AL95" s="123"/>
      <c r="AM95" s="123"/>
      <c r="AN95" s="124">
        <f>SUM(AG95,AT95)</f>
        <v>0</v>
      </c>
      <c r="AO95" s="123"/>
      <c r="AP95" s="123"/>
      <c r="AQ95" s="125" t="s">
        <v>82</v>
      </c>
      <c r="AR95" s="126"/>
      <c r="AS95" s="127">
        <v>0</v>
      </c>
      <c r="AT95" s="128">
        <f>ROUND(SUM(AV95:AW95),2)</f>
        <v>0</v>
      </c>
      <c r="AU95" s="129">
        <f>'D.1.1 - Architektonicko-s...'!P134</f>
        <v>0</v>
      </c>
      <c r="AV95" s="128">
        <f>'D.1.1 - Architektonicko-s...'!J33</f>
        <v>0</v>
      </c>
      <c r="AW95" s="128">
        <f>'D.1.1 - Architektonicko-s...'!J34</f>
        <v>0</v>
      </c>
      <c r="AX95" s="128">
        <f>'D.1.1 - Architektonicko-s...'!J35</f>
        <v>0</v>
      </c>
      <c r="AY95" s="128">
        <f>'D.1.1 - Architektonicko-s...'!J36</f>
        <v>0</v>
      </c>
      <c r="AZ95" s="128">
        <f>'D.1.1 - Architektonicko-s...'!F33</f>
        <v>0</v>
      </c>
      <c r="BA95" s="128">
        <f>'D.1.1 - Architektonicko-s...'!F34</f>
        <v>0</v>
      </c>
      <c r="BB95" s="128">
        <f>'D.1.1 - Architektonicko-s...'!F35</f>
        <v>0</v>
      </c>
      <c r="BC95" s="128">
        <f>'D.1.1 - Architektonicko-s...'!F36</f>
        <v>0</v>
      </c>
      <c r="BD95" s="130">
        <f>'D.1.1 - Architektonicko-s...'!F37</f>
        <v>0</v>
      </c>
      <c r="BE95" s="7"/>
      <c r="BT95" s="131" t="s">
        <v>83</v>
      </c>
      <c r="BV95" s="131" t="s">
        <v>77</v>
      </c>
      <c r="BW95" s="131" t="s">
        <v>84</v>
      </c>
      <c r="BX95" s="131" t="s">
        <v>5</v>
      </c>
      <c r="CL95" s="131" t="s">
        <v>1</v>
      </c>
      <c r="CM95" s="131" t="s">
        <v>85</v>
      </c>
    </row>
    <row r="96" s="7" customFormat="1" ht="24.75" customHeight="1">
      <c r="A96" s="119" t="s">
        <v>79</v>
      </c>
      <c r="B96" s="120"/>
      <c r="C96" s="121"/>
      <c r="D96" s="122" t="s">
        <v>86</v>
      </c>
      <c r="E96" s="122"/>
      <c r="F96" s="122"/>
      <c r="G96" s="122"/>
      <c r="H96" s="122"/>
      <c r="I96" s="123"/>
      <c r="J96" s="122" t="s">
        <v>87</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'D.1.4.1 - Zdravotechnika,...'!J30</f>
        <v>0</v>
      </c>
      <c r="AH96" s="123"/>
      <c r="AI96" s="123"/>
      <c r="AJ96" s="123"/>
      <c r="AK96" s="123"/>
      <c r="AL96" s="123"/>
      <c r="AM96" s="123"/>
      <c r="AN96" s="124">
        <f>SUM(AG96,AT96)</f>
        <v>0</v>
      </c>
      <c r="AO96" s="123"/>
      <c r="AP96" s="123"/>
      <c r="AQ96" s="125" t="s">
        <v>82</v>
      </c>
      <c r="AR96" s="126"/>
      <c r="AS96" s="127">
        <v>0</v>
      </c>
      <c r="AT96" s="128">
        <f>ROUND(SUM(AV96:AW96),2)</f>
        <v>0</v>
      </c>
      <c r="AU96" s="129">
        <f>'D.1.4.1 - Zdravotechnika,...'!P134</f>
        <v>0</v>
      </c>
      <c r="AV96" s="128">
        <f>'D.1.4.1 - Zdravotechnika,...'!J33</f>
        <v>0</v>
      </c>
      <c r="AW96" s="128">
        <f>'D.1.4.1 - Zdravotechnika,...'!J34</f>
        <v>0</v>
      </c>
      <c r="AX96" s="128">
        <f>'D.1.4.1 - Zdravotechnika,...'!J35</f>
        <v>0</v>
      </c>
      <c r="AY96" s="128">
        <f>'D.1.4.1 - Zdravotechnika,...'!J36</f>
        <v>0</v>
      </c>
      <c r="AZ96" s="128">
        <f>'D.1.4.1 - Zdravotechnika,...'!F33</f>
        <v>0</v>
      </c>
      <c r="BA96" s="128">
        <f>'D.1.4.1 - Zdravotechnika,...'!F34</f>
        <v>0</v>
      </c>
      <c r="BB96" s="128">
        <f>'D.1.4.1 - Zdravotechnika,...'!F35</f>
        <v>0</v>
      </c>
      <c r="BC96" s="128">
        <f>'D.1.4.1 - Zdravotechnika,...'!F36</f>
        <v>0</v>
      </c>
      <c r="BD96" s="130">
        <f>'D.1.4.1 - Zdravotechnika,...'!F37</f>
        <v>0</v>
      </c>
      <c r="BE96" s="7"/>
      <c r="BT96" s="131" t="s">
        <v>83</v>
      </c>
      <c r="BV96" s="131" t="s">
        <v>77</v>
      </c>
      <c r="BW96" s="131" t="s">
        <v>88</v>
      </c>
      <c r="BX96" s="131" t="s">
        <v>5</v>
      </c>
      <c r="CL96" s="131" t="s">
        <v>1</v>
      </c>
      <c r="CM96" s="131" t="s">
        <v>85</v>
      </c>
    </row>
    <row r="97" s="7" customFormat="1" ht="16.5" customHeight="1">
      <c r="A97" s="119" t="s">
        <v>79</v>
      </c>
      <c r="B97" s="120"/>
      <c r="C97" s="121"/>
      <c r="D97" s="122" t="s">
        <v>89</v>
      </c>
      <c r="E97" s="122"/>
      <c r="F97" s="122"/>
      <c r="G97" s="122"/>
      <c r="H97" s="122"/>
      <c r="I97" s="123"/>
      <c r="J97" s="122" t="s">
        <v>90</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'D.1.4.3 - Elektroinstalace'!J30</f>
        <v>0</v>
      </c>
      <c r="AH97" s="123"/>
      <c r="AI97" s="123"/>
      <c r="AJ97" s="123"/>
      <c r="AK97" s="123"/>
      <c r="AL97" s="123"/>
      <c r="AM97" s="123"/>
      <c r="AN97" s="124">
        <f>SUM(AG97,AT97)</f>
        <v>0</v>
      </c>
      <c r="AO97" s="123"/>
      <c r="AP97" s="123"/>
      <c r="AQ97" s="125" t="s">
        <v>82</v>
      </c>
      <c r="AR97" s="126"/>
      <c r="AS97" s="127">
        <v>0</v>
      </c>
      <c r="AT97" s="128">
        <f>ROUND(SUM(AV97:AW97),2)</f>
        <v>0</v>
      </c>
      <c r="AU97" s="129">
        <f>'D.1.4.3 - Elektroinstalace'!P119</f>
        <v>0</v>
      </c>
      <c r="AV97" s="128">
        <f>'D.1.4.3 - Elektroinstalace'!J33</f>
        <v>0</v>
      </c>
      <c r="AW97" s="128">
        <f>'D.1.4.3 - Elektroinstalace'!J34</f>
        <v>0</v>
      </c>
      <c r="AX97" s="128">
        <f>'D.1.4.3 - Elektroinstalace'!J35</f>
        <v>0</v>
      </c>
      <c r="AY97" s="128">
        <f>'D.1.4.3 - Elektroinstalace'!J36</f>
        <v>0</v>
      </c>
      <c r="AZ97" s="128">
        <f>'D.1.4.3 - Elektroinstalace'!F33</f>
        <v>0</v>
      </c>
      <c r="BA97" s="128">
        <f>'D.1.4.3 - Elektroinstalace'!F34</f>
        <v>0</v>
      </c>
      <c r="BB97" s="128">
        <f>'D.1.4.3 - Elektroinstalace'!F35</f>
        <v>0</v>
      </c>
      <c r="BC97" s="128">
        <f>'D.1.4.3 - Elektroinstalace'!F36</f>
        <v>0</v>
      </c>
      <c r="BD97" s="130">
        <f>'D.1.4.3 - Elektroinstalace'!F37</f>
        <v>0</v>
      </c>
      <c r="BE97" s="7"/>
      <c r="BT97" s="131" t="s">
        <v>83</v>
      </c>
      <c r="BV97" s="131" t="s">
        <v>77</v>
      </c>
      <c r="BW97" s="131" t="s">
        <v>91</v>
      </c>
      <c r="BX97" s="131" t="s">
        <v>5</v>
      </c>
      <c r="CL97" s="131" t="s">
        <v>1</v>
      </c>
      <c r="CM97" s="131" t="s">
        <v>85</v>
      </c>
    </row>
    <row r="98" s="7" customFormat="1" ht="16.5" customHeight="1">
      <c r="A98" s="119" t="s">
        <v>79</v>
      </c>
      <c r="B98" s="120"/>
      <c r="C98" s="121"/>
      <c r="D98" s="122" t="s">
        <v>92</v>
      </c>
      <c r="E98" s="122"/>
      <c r="F98" s="122"/>
      <c r="G98" s="122"/>
      <c r="H98" s="122"/>
      <c r="I98" s="123"/>
      <c r="J98" s="122" t="s">
        <v>93</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'VRN - Vedlejší rozpočtové...'!J30</f>
        <v>0</v>
      </c>
      <c r="AH98" s="123"/>
      <c r="AI98" s="123"/>
      <c r="AJ98" s="123"/>
      <c r="AK98" s="123"/>
      <c r="AL98" s="123"/>
      <c r="AM98" s="123"/>
      <c r="AN98" s="124">
        <f>SUM(AG98,AT98)</f>
        <v>0</v>
      </c>
      <c r="AO98" s="123"/>
      <c r="AP98" s="123"/>
      <c r="AQ98" s="125" t="s">
        <v>82</v>
      </c>
      <c r="AR98" s="126"/>
      <c r="AS98" s="132">
        <v>0</v>
      </c>
      <c r="AT98" s="133">
        <f>ROUND(SUM(AV98:AW98),2)</f>
        <v>0</v>
      </c>
      <c r="AU98" s="134">
        <f>'VRN - Vedlejší rozpočtové...'!P122</f>
        <v>0</v>
      </c>
      <c r="AV98" s="133">
        <f>'VRN - Vedlejší rozpočtové...'!J33</f>
        <v>0</v>
      </c>
      <c r="AW98" s="133">
        <f>'VRN - Vedlejší rozpočtové...'!J34</f>
        <v>0</v>
      </c>
      <c r="AX98" s="133">
        <f>'VRN - Vedlejší rozpočtové...'!J35</f>
        <v>0</v>
      </c>
      <c r="AY98" s="133">
        <f>'VRN - Vedlejší rozpočtové...'!J36</f>
        <v>0</v>
      </c>
      <c r="AZ98" s="133">
        <f>'VRN - Vedlejší rozpočtové...'!F33</f>
        <v>0</v>
      </c>
      <c r="BA98" s="133">
        <f>'VRN - Vedlejší rozpočtové...'!F34</f>
        <v>0</v>
      </c>
      <c r="BB98" s="133">
        <f>'VRN - Vedlejší rozpočtové...'!F35</f>
        <v>0</v>
      </c>
      <c r="BC98" s="133">
        <f>'VRN - Vedlejší rozpočtové...'!F36</f>
        <v>0</v>
      </c>
      <c r="BD98" s="135">
        <f>'VRN - Vedlejší rozpočtové...'!F37</f>
        <v>0</v>
      </c>
      <c r="BE98" s="7"/>
      <c r="BT98" s="131" t="s">
        <v>83</v>
      </c>
      <c r="BV98" s="131" t="s">
        <v>77</v>
      </c>
      <c r="BW98" s="131" t="s">
        <v>94</v>
      </c>
      <c r="BX98" s="131" t="s">
        <v>5</v>
      </c>
      <c r="CL98" s="131" t="s">
        <v>1</v>
      </c>
      <c r="CM98" s="131" t="s">
        <v>85</v>
      </c>
    </row>
    <row r="99" s="2" customFormat="1" ht="30" customHeight="1">
      <c r="A99" s="38"/>
      <c r="B99" s="39"/>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4"/>
      <c r="AS99" s="38"/>
      <c r="AT99" s="38"/>
      <c r="AU99" s="38"/>
      <c r="AV99" s="38"/>
      <c r="AW99" s="38"/>
      <c r="AX99" s="38"/>
      <c r="AY99" s="38"/>
      <c r="AZ99" s="38"/>
      <c r="BA99" s="38"/>
      <c r="BB99" s="38"/>
      <c r="BC99" s="38"/>
      <c r="BD99" s="38"/>
      <c r="BE99" s="38"/>
    </row>
    <row r="100" s="2" customFormat="1" ht="6.96" customHeight="1">
      <c r="A100" s="38"/>
      <c r="B100" s="66"/>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44"/>
      <c r="AS100" s="38"/>
      <c r="AT100" s="38"/>
      <c r="AU100" s="38"/>
      <c r="AV100" s="38"/>
      <c r="AW100" s="38"/>
      <c r="AX100" s="38"/>
      <c r="AY100" s="38"/>
      <c r="AZ100" s="38"/>
      <c r="BA100" s="38"/>
      <c r="BB100" s="38"/>
      <c r="BC100" s="38"/>
      <c r="BD100" s="38"/>
      <c r="BE100" s="38"/>
    </row>
  </sheetData>
  <sheetProtection sheet="1" formatColumns="0" formatRows="0" objects="1" scenarios="1" spinCount="100000" saltValue="mvRAholcm9moBeTBZB33IKNGaSWiCMUU6DAOuFkHBuUMK6+rBvjPnvMmVJedB8W4lRRh2mknSEnHPFCdaMV26A==" hashValue="D42W8SWM2gTxYg0h/Jr4x9bEM3Ba2YI7Ox8vreLSf7eqBee4FIO1QDKQ1KCH2f7ciNbVm4QFb1e0DD9yiWjYHQ==" algorithmName="SHA-512" password="9990"/>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D.1.1 - Architektonicko-s...'!C2" display="/"/>
    <hyperlink ref="A96" location="'D.1.4.1 - Zdravotechnika,...'!C2" display="/"/>
    <hyperlink ref="A97" location="'D.1.4.3 - Elektroinstalace'!C2" display="/"/>
    <hyperlink ref="A98"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s="1" customFormat="1" ht="6.96" customHeight="1">
      <c r="B3" s="136"/>
      <c r="C3" s="137"/>
      <c r="D3" s="137"/>
      <c r="E3" s="137"/>
      <c r="F3" s="137"/>
      <c r="G3" s="137"/>
      <c r="H3" s="137"/>
      <c r="I3" s="137"/>
      <c r="J3" s="137"/>
      <c r="K3" s="137"/>
      <c r="L3" s="20"/>
      <c r="AT3" s="17" t="s">
        <v>85</v>
      </c>
    </row>
    <row r="4" s="1" customFormat="1" ht="24.96" customHeight="1">
      <c r="B4" s="20"/>
      <c r="D4" s="138" t="s">
        <v>95</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ERDF - Ateliér intermédií</v>
      </c>
      <c r="F7" s="140"/>
      <c r="G7" s="140"/>
      <c r="H7" s="140"/>
      <c r="L7" s="20"/>
    </row>
    <row r="8" s="2" customFormat="1" ht="12" customHeight="1">
      <c r="A8" s="38"/>
      <c r="B8" s="44"/>
      <c r="C8" s="38"/>
      <c r="D8" s="140" t="s">
        <v>96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6. 5. 2024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35</v>
      </c>
      <c r="E30" s="38"/>
      <c r="F30" s="38"/>
      <c r="G30" s="38"/>
      <c r="H30" s="38"/>
      <c r="I30" s="38"/>
      <c r="J30" s="151">
        <f>ROUND(J134,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s="2" customFormat="1" ht="14.4" customHeight="1">
      <c r="A33" s="38"/>
      <c r="B33" s="44"/>
      <c r="C33" s="38"/>
      <c r="D33" s="153" t="s">
        <v>39</v>
      </c>
      <c r="E33" s="140" t="s">
        <v>40</v>
      </c>
      <c r="F33" s="154">
        <f>ROUND((SUM(BE134:BE363)),  2)</f>
        <v>0</v>
      </c>
      <c r="G33" s="38"/>
      <c r="H33" s="38"/>
      <c r="I33" s="155">
        <v>0.20999999999999999</v>
      </c>
      <c r="J33" s="154">
        <f>ROUND(((SUM(BE134:BE363))*I33),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41</v>
      </c>
      <c r="F34" s="154">
        <f>ROUND((SUM(BF134:BF363)),  2)</f>
        <v>0</v>
      </c>
      <c r="G34" s="38"/>
      <c r="H34" s="38"/>
      <c r="I34" s="155">
        <v>0.12</v>
      </c>
      <c r="J34" s="154">
        <f>ROUND(((SUM(BF134:BF363))*I34),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ROUND((SUM(BG134:BG363)),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ROUND((SUM(BH134:BH363)),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ROUND((SUM(BI134:BI363)),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48</v>
      </c>
      <c r="E50" s="164"/>
      <c r="F50" s="164"/>
      <c r="G50" s="163" t="s">
        <v>49</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ERDF - Ateliér intermédií</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D.1.1 - Architektonicko-stavební řešení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6. 5. 2024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Ostravská univerzita</v>
      </c>
      <c r="G91" s="40"/>
      <c r="H91" s="40"/>
      <c r="I91" s="32" t="s">
        <v>30</v>
      </c>
      <c r="J91" s="36" t="str">
        <f>E21</f>
        <v>Marpo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99</v>
      </c>
      <c r="D94" s="176"/>
      <c r="E94" s="176"/>
      <c r="F94" s="176"/>
      <c r="G94" s="176"/>
      <c r="H94" s="176"/>
      <c r="I94" s="176"/>
      <c r="J94" s="177" t="s">
        <v>100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101</v>
      </c>
      <c r="D96" s="40"/>
      <c r="E96" s="40"/>
      <c r="F96" s="40"/>
      <c r="G96" s="40"/>
      <c r="H96" s="40"/>
      <c r="I96" s="40"/>
      <c r="J96" s="110">
        <f>J134</f>
        <v>0</v>
      </c>
      <c r="K96" s="40"/>
      <c r="L96" s="63"/>
      <c r="S96" s="38"/>
      <c r="T96" s="38"/>
      <c r="U96" s="38"/>
      <c r="V96" s="38"/>
      <c r="W96" s="38"/>
      <c r="X96" s="38"/>
      <c r="Y96" s="38"/>
      <c r="Z96" s="38"/>
      <c r="AA96" s="38"/>
      <c r="AB96" s="38"/>
      <c r="AC96" s="38"/>
      <c r="AD96" s="38"/>
      <c r="AE96" s="38"/>
      <c r="AU96" s="17" t="s">
        <v>102</v>
      </c>
    </row>
    <row r="97" s="9" customFormat="1" ht="24.96" customHeight="1">
      <c r="A97" s="9"/>
      <c r="B97" s="179"/>
      <c r="C97" s="180"/>
      <c r="D97" s="181" t="s">
        <v>103</v>
      </c>
      <c r="E97" s="182"/>
      <c r="F97" s="182"/>
      <c r="G97" s="182"/>
      <c r="H97" s="182"/>
      <c r="I97" s="182"/>
      <c r="J97" s="183">
        <f>J135</f>
        <v>0</v>
      </c>
      <c r="K97" s="180"/>
      <c r="L97" s="184"/>
      <c r="S97" s="9"/>
      <c r="T97" s="9"/>
      <c r="U97" s="9"/>
      <c r="V97" s="9"/>
      <c r="W97" s="9"/>
      <c r="X97" s="9"/>
      <c r="Y97" s="9"/>
      <c r="Z97" s="9"/>
      <c r="AA97" s="9"/>
      <c r="AB97" s="9"/>
      <c r="AC97" s="9"/>
      <c r="AD97" s="9"/>
      <c r="AE97" s="9"/>
    </row>
    <row r="98" s="10" customFormat="1" ht="19.92" customHeight="1">
      <c r="A98" s="10"/>
      <c r="B98" s="185"/>
      <c r="C98" s="186"/>
      <c r="D98" s="187" t="s">
        <v>104</v>
      </c>
      <c r="E98" s="188"/>
      <c r="F98" s="188"/>
      <c r="G98" s="188"/>
      <c r="H98" s="188"/>
      <c r="I98" s="188"/>
      <c r="J98" s="189">
        <f>J136</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105</v>
      </c>
      <c r="E99" s="188"/>
      <c r="F99" s="188"/>
      <c r="G99" s="188"/>
      <c r="H99" s="188"/>
      <c r="I99" s="188"/>
      <c r="J99" s="189">
        <f>J142</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106</v>
      </c>
      <c r="E100" s="188"/>
      <c r="F100" s="188"/>
      <c r="G100" s="188"/>
      <c r="H100" s="188"/>
      <c r="I100" s="188"/>
      <c r="J100" s="189">
        <f>J166</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107</v>
      </c>
      <c r="E101" s="188"/>
      <c r="F101" s="188"/>
      <c r="G101" s="188"/>
      <c r="H101" s="188"/>
      <c r="I101" s="188"/>
      <c r="J101" s="189">
        <f>J215</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108</v>
      </c>
      <c r="E102" s="188"/>
      <c r="F102" s="188"/>
      <c r="G102" s="188"/>
      <c r="H102" s="188"/>
      <c r="I102" s="188"/>
      <c r="J102" s="189">
        <f>J224</f>
        <v>0</v>
      </c>
      <c r="K102" s="186"/>
      <c r="L102" s="190"/>
      <c r="S102" s="10"/>
      <c r="T102" s="10"/>
      <c r="U102" s="10"/>
      <c r="V102" s="10"/>
      <c r="W102" s="10"/>
      <c r="X102" s="10"/>
      <c r="Y102" s="10"/>
      <c r="Z102" s="10"/>
      <c r="AA102" s="10"/>
      <c r="AB102" s="10"/>
      <c r="AC102" s="10"/>
      <c r="AD102" s="10"/>
      <c r="AE102" s="10"/>
    </row>
    <row r="103" s="9" customFormat="1" ht="24.96" customHeight="1">
      <c r="A103" s="9"/>
      <c r="B103" s="179"/>
      <c r="C103" s="180"/>
      <c r="D103" s="181" t="s">
        <v>109</v>
      </c>
      <c r="E103" s="182"/>
      <c r="F103" s="182"/>
      <c r="G103" s="182"/>
      <c r="H103" s="182"/>
      <c r="I103" s="182"/>
      <c r="J103" s="183">
        <f>J226</f>
        <v>0</v>
      </c>
      <c r="K103" s="180"/>
      <c r="L103" s="184"/>
      <c r="S103" s="9"/>
      <c r="T103" s="9"/>
      <c r="U103" s="9"/>
      <c r="V103" s="9"/>
      <c r="W103" s="9"/>
      <c r="X103" s="9"/>
      <c r="Y103" s="9"/>
      <c r="Z103" s="9"/>
      <c r="AA103" s="9"/>
      <c r="AB103" s="9"/>
      <c r="AC103" s="9"/>
      <c r="AD103" s="9"/>
      <c r="AE103" s="9"/>
    </row>
    <row r="104" s="10" customFormat="1" ht="19.92" customHeight="1">
      <c r="A104" s="10"/>
      <c r="B104" s="185"/>
      <c r="C104" s="186"/>
      <c r="D104" s="187" t="s">
        <v>110</v>
      </c>
      <c r="E104" s="188"/>
      <c r="F104" s="188"/>
      <c r="G104" s="188"/>
      <c r="H104" s="188"/>
      <c r="I104" s="188"/>
      <c r="J104" s="189">
        <f>J227</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111</v>
      </c>
      <c r="E105" s="188"/>
      <c r="F105" s="188"/>
      <c r="G105" s="188"/>
      <c r="H105" s="188"/>
      <c r="I105" s="188"/>
      <c r="J105" s="189">
        <f>J255</f>
        <v>0</v>
      </c>
      <c r="K105" s="186"/>
      <c r="L105" s="190"/>
      <c r="S105" s="10"/>
      <c r="T105" s="10"/>
      <c r="U105" s="10"/>
      <c r="V105" s="10"/>
      <c r="W105" s="10"/>
      <c r="X105" s="10"/>
      <c r="Y105" s="10"/>
      <c r="Z105" s="10"/>
      <c r="AA105" s="10"/>
      <c r="AB105" s="10"/>
      <c r="AC105" s="10"/>
      <c r="AD105" s="10"/>
      <c r="AE105" s="10"/>
    </row>
    <row r="106" s="10" customFormat="1" ht="19.92" customHeight="1">
      <c r="A106" s="10"/>
      <c r="B106" s="185"/>
      <c r="C106" s="186"/>
      <c r="D106" s="187" t="s">
        <v>112</v>
      </c>
      <c r="E106" s="188"/>
      <c r="F106" s="188"/>
      <c r="G106" s="188"/>
      <c r="H106" s="188"/>
      <c r="I106" s="188"/>
      <c r="J106" s="189">
        <f>J269</f>
        <v>0</v>
      </c>
      <c r="K106" s="186"/>
      <c r="L106" s="190"/>
      <c r="S106" s="10"/>
      <c r="T106" s="10"/>
      <c r="U106" s="10"/>
      <c r="V106" s="10"/>
      <c r="W106" s="10"/>
      <c r="X106" s="10"/>
      <c r="Y106" s="10"/>
      <c r="Z106" s="10"/>
      <c r="AA106" s="10"/>
      <c r="AB106" s="10"/>
      <c r="AC106" s="10"/>
      <c r="AD106" s="10"/>
      <c r="AE106" s="10"/>
    </row>
    <row r="107" s="10" customFormat="1" ht="19.92" customHeight="1">
      <c r="A107" s="10"/>
      <c r="B107" s="185"/>
      <c r="C107" s="186"/>
      <c r="D107" s="187" t="s">
        <v>113</v>
      </c>
      <c r="E107" s="188"/>
      <c r="F107" s="188"/>
      <c r="G107" s="188"/>
      <c r="H107" s="188"/>
      <c r="I107" s="188"/>
      <c r="J107" s="189">
        <f>J274</f>
        <v>0</v>
      </c>
      <c r="K107" s="186"/>
      <c r="L107" s="190"/>
      <c r="S107" s="10"/>
      <c r="T107" s="10"/>
      <c r="U107" s="10"/>
      <c r="V107" s="10"/>
      <c r="W107" s="10"/>
      <c r="X107" s="10"/>
      <c r="Y107" s="10"/>
      <c r="Z107" s="10"/>
      <c r="AA107" s="10"/>
      <c r="AB107" s="10"/>
      <c r="AC107" s="10"/>
      <c r="AD107" s="10"/>
      <c r="AE107" s="10"/>
    </row>
    <row r="108" s="10" customFormat="1" ht="19.92" customHeight="1">
      <c r="A108" s="10"/>
      <c r="B108" s="185"/>
      <c r="C108" s="186"/>
      <c r="D108" s="187" t="s">
        <v>114</v>
      </c>
      <c r="E108" s="188"/>
      <c r="F108" s="188"/>
      <c r="G108" s="188"/>
      <c r="H108" s="188"/>
      <c r="I108" s="188"/>
      <c r="J108" s="189">
        <f>J293</f>
        <v>0</v>
      </c>
      <c r="K108" s="186"/>
      <c r="L108" s="190"/>
      <c r="S108" s="10"/>
      <c r="T108" s="10"/>
      <c r="U108" s="10"/>
      <c r="V108" s="10"/>
      <c r="W108" s="10"/>
      <c r="X108" s="10"/>
      <c r="Y108" s="10"/>
      <c r="Z108" s="10"/>
      <c r="AA108" s="10"/>
      <c r="AB108" s="10"/>
      <c r="AC108" s="10"/>
      <c r="AD108" s="10"/>
      <c r="AE108" s="10"/>
    </row>
    <row r="109" s="10" customFormat="1" ht="19.92" customHeight="1">
      <c r="A109" s="10"/>
      <c r="B109" s="185"/>
      <c r="C109" s="186"/>
      <c r="D109" s="187" t="s">
        <v>115</v>
      </c>
      <c r="E109" s="188"/>
      <c r="F109" s="188"/>
      <c r="G109" s="188"/>
      <c r="H109" s="188"/>
      <c r="I109" s="188"/>
      <c r="J109" s="189">
        <f>J318</f>
        <v>0</v>
      </c>
      <c r="K109" s="186"/>
      <c r="L109" s="190"/>
      <c r="S109" s="10"/>
      <c r="T109" s="10"/>
      <c r="U109" s="10"/>
      <c r="V109" s="10"/>
      <c r="W109" s="10"/>
      <c r="X109" s="10"/>
      <c r="Y109" s="10"/>
      <c r="Z109" s="10"/>
      <c r="AA109" s="10"/>
      <c r="AB109" s="10"/>
      <c r="AC109" s="10"/>
      <c r="AD109" s="10"/>
      <c r="AE109" s="10"/>
    </row>
    <row r="110" s="10" customFormat="1" ht="19.92" customHeight="1">
      <c r="A110" s="10"/>
      <c r="B110" s="185"/>
      <c r="C110" s="186"/>
      <c r="D110" s="187" t="s">
        <v>116</v>
      </c>
      <c r="E110" s="188"/>
      <c r="F110" s="188"/>
      <c r="G110" s="188"/>
      <c r="H110" s="188"/>
      <c r="I110" s="188"/>
      <c r="J110" s="189">
        <f>J339</f>
        <v>0</v>
      </c>
      <c r="K110" s="186"/>
      <c r="L110" s="190"/>
      <c r="S110" s="10"/>
      <c r="T110" s="10"/>
      <c r="U110" s="10"/>
      <c r="V110" s="10"/>
      <c r="W110" s="10"/>
      <c r="X110" s="10"/>
      <c r="Y110" s="10"/>
      <c r="Z110" s="10"/>
      <c r="AA110" s="10"/>
      <c r="AB110" s="10"/>
      <c r="AC110" s="10"/>
      <c r="AD110" s="10"/>
      <c r="AE110" s="10"/>
    </row>
    <row r="111" s="10" customFormat="1" ht="19.92" customHeight="1">
      <c r="A111" s="10"/>
      <c r="B111" s="185"/>
      <c r="C111" s="186"/>
      <c r="D111" s="187" t="s">
        <v>117</v>
      </c>
      <c r="E111" s="188"/>
      <c r="F111" s="188"/>
      <c r="G111" s="188"/>
      <c r="H111" s="188"/>
      <c r="I111" s="188"/>
      <c r="J111" s="189">
        <f>J350</f>
        <v>0</v>
      </c>
      <c r="K111" s="186"/>
      <c r="L111" s="190"/>
      <c r="S111" s="10"/>
      <c r="T111" s="10"/>
      <c r="U111" s="10"/>
      <c r="V111" s="10"/>
      <c r="W111" s="10"/>
      <c r="X111" s="10"/>
      <c r="Y111" s="10"/>
      <c r="Z111" s="10"/>
      <c r="AA111" s="10"/>
      <c r="AB111" s="10"/>
      <c r="AC111" s="10"/>
      <c r="AD111" s="10"/>
      <c r="AE111" s="10"/>
    </row>
    <row r="112" s="9" customFormat="1" ht="24.96" customHeight="1">
      <c r="A112" s="9"/>
      <c r="B112" s="179"/>
      <c r="C112" s="180"/>
      <c r="D112" s="181" t="s">
        <v>118</v>
      </c>
      <c r="E112" s="182"/>
      <c r="F112" s="182"/>
      <c r="G112" s="182"/>
      <c r="H112" s="182"/>
      <c r="I112" s="182"/>
      <c r="J112" s="183">
        <f>J358</f>
        <v>0</v>
      </c>
      <c r="K112" s="180"/>
      <c r="L112" s="184"/>
      <c r="S112" s="9"/>
      <c r="T112" s="9"/>
      <c r="U112" s="9"/>
      <c r="V112" s="9"/>
      <c r="W112" s="9"/>
      <c r="X112" s="9"/>
      <c r="Y112" s="9"/>
      <c r="Z112" s="9"/>
      <c r="AA112" s="9"/>
      <c r="AB112" s="9"/>
      <c r="AC112" s="9"/>
      <c r="AD112" s="9"/>
      <c r="AE112" s="9"/>
    </row>
    <row r="113" s="10" customFormat="1" ht="19.92" customHeight="1">
      <c r="A113" s="10"/>
      <c r="B113" s="185"/>
      <c r="C113" s="186"/>
      <c r="D113" s="187" t="s">
        <v>119</v>
      </c>
      <c r="E113" s="188"/>
      <c r="F113" s="188"/>
      <c r="G113" s="188"/>
      <c r="H113" s="188"/>
      <c r="I113" s="188"/>
      <c r="J113" s="189">
        <f>J359</f>
        <v>0</v>
      </c>
      <c r="K113" s="186"/>
      <c r="L113" s="190"/>
      <c r="S113" s="10"/>
      <c r="T113" s="10"/>
      <c r="U113" s="10"/>
      <c r="V113" s="10"/>
      <c r="W113" s="10"/>
      <c r="X113" s="10"/>
      <c r="Y113" s="10"/>
      <c r="Z113" s="10"/>
      <c r="AA113" s="10"/>
      <c r="AB113" s="10"/>
      <c r="AC113" s="10"/>
      <c r="AD113" s="10"/>
      <c r="AE113" s="10"/>
    </row>
    <row r="114" s="9" customFormat="1" ht="24.96" customHeight="1">
      <c r="A114" s="9"/>
      <c r="B114" s="179"/>
      <c r="C114" s="180"/>
      <c r="D114" s="181" t="s">
        <v>120</v>
      </c>
      <c r="E114" s="182"/>
      <c r="F114" s="182"/>
      <c r="G114" s="182"/>
      <c r="H114" s="182"/>
      <c r="I114" s="182"/>
      <c r="J114" s="183">
        <f>J362</f>
        <v>0</v>
      </c>
      <c r="K114" s="180"/>
      <c r="L114" s="184"/>
      <c r="S114" s="9"/>
      <c r="T114" s="9"/>
      <c r="U114" s="9"/>
      <c r="V114" s="9"/>
      <c r="W114" s="9"/>
      <c r="X114" s="9"/>
      <c r="Y114" s="9"/>
      <c r="Z114" s="9"/>
      <c r="AA114" s="9"/>
      <c r="AB114" s="9"/>
      <c r="AC114" s="9"/>
      <c r="AD114" s="9"/>
      <c r="AE114" s="9"/>
    </row>
    <row r="115" s="2" customFormat="1" ht="21.84"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66"/>
      <c r="C116" s="67"/>
      <c r="D116" s="67"/>
      <c r="E116" s="67"/>
      <c r="F116" s="67"/>
      <c r="G116" s="67"/>
      <c r="H116" s="67"/>
      <c r="I116" s="67"/>
      <c r="J116" s="67"/>
      <c r="K116" s="67"/>
      <c r="L116" s="63"/>
      <c r="S116" s="38"/>
      <c r="T116" s="38"/>
      <c r="U116" s="38"/>
      <c r="V116" s="38"/>
      <c r="W116" s="38"/>
      <c r="X116" s="38"/>
      <c r="Y116" s="38"/>
      <c r="Z116" s="38"/>
      <c r="AA116" s="38"/>
      <c r="AB116" s="38"/>
      <c r="AC116" s="38"/>
      <c r="AD116" s="38"/>
      <c r="AE116" s="38"/>
    </row>
    <row r="120" s="2" customFormat="1" ht="6.96" customHeight="1">
      <c r="A120" s="38"/>
      <c r="B120" s="68"/>
      <c r="C120" s="69"/>
      <c r="D120" s="69"/>
      <c r="E120" s="69"/>
      <c r="F120" s="69"/>
      <c r="G120" s="69"/>
      <c r="H120" s="69"/>
      <c r="I120" s="69"/>
      <c r="J120" s="69"/>
      <c r="K120" s="69"/>
      <c r="L120" s="63"/>
      <c r="S120" s="38"/>
      <c r="T120" s="38"/>
      <c r="U120" s="38"/>
      <c r="V120" s="38"/>
      <c r="W120" s="38"/>
      <c r="X120" s="38"/>
      <c r="Y120" s="38"/>
      <c r="Z120" s="38"/>
      <c r="AA120" s="38"/>
      <c r="AB120" s="38"/>
      <c r="AC120" s="38"/>
      <c r="AD120" s="38"/>
      <c r="AE120" s="38"/>
    </row>
    <row r="121" s="2" customFormat="1" ht="24.96" customHeight="1">
      <c r="A121" s="38"/>
      <c r="B121" s="39"/>
      <c r="C121" s="23" t="s">
        <v>121</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16</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174" t="str">
        <f>E7</f>
        <v>ERDF - Ateliér intermédií</v>
      </c>
      <c r="F124" s="32"/>
      <c r="G124" s="32"/>
      <c r="H124" s="32"/>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96</v>
      </c>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6.5" customHeight="1">
      <c r="A126" s="38"/>
      <c r="B126" s="39"/>
      <c r="C126" s="40"/>
      <c r="D126" s="40"/>
      <c r="E126" s="76" t="str">
        <f>E9</f>
        <v>D.1.1 - Architektonicko-stavební řešení</v>
      </c>
      <c r="F126" s="40"/>
      <c r="G126" s="40"/>
      <c r="H126" s="40"/>
      <c r="I126" s="40"/>
      <c r="J126" s="40"/>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2" customHeight="1">
      <c r="A128" s="38"/>
      <c r="B128" s="39"/>
      <c r="C128" s="32" t="s">
        <v>20</v>
      </c>
      <c r="D128" s="40"/>
      <c r="E128" s="40"/>
      <c r="F128" s="27" t="str">
        <f>F12</f>
        <v xml:space="preserve"> </v>
      </c>
      <c r="G128" s="40"/>
      <c r="H128" s="40"/>
      <c r="I128" s="32" t="s">
        <v>22</v>
      </c>
      <c r="J128" s="79" t="str">
        <f>IF(J12="","",J12)</f>
        <v>6. 5. 2024</v>
      </c>
      <c r="K128" s="40"/>
      <c r="L128" s="63"/>
      <c r="S128" s="38"/>
      <c r="T128" s="38"/>
      <c r="U128" s="38"/>
      <c r="V128" s="38"/>
      <c r="W128" s="38"/>
      <c r="X128" s="38"/>
      <c r="Y128" s="38"/>
      <c r="Z128" s="38"/>
      <c r="AA128" s="38"/>
      <c r="AB128" s="38"/>
      <c r="AC128" s="38"/>
      <c r="AD128" s="38"/>
      <c r="AE128" s="38"/>
    </row>
    <row r="129" s="2" customFormat="1" ht="6.96"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5.15" customHeight="1">
      <c r="A130" s="38"/>
      <c r="B130" s="39"/>
      <c r="C130" s="32" t="s">
        <v>24</v>
      </c>
      <c r="D130" s="40"/>
      <c r="E130" s="40"/>
      <c r="F130" s="27" t="str">
        <f>E15</f>
        <v>Ostravská univerzita</v>
      </c>
      <c r="G130" s="40"/>
      <c r="H130" s="40"/>
      <c r="I130" s="32" t="s">
        <v>30</v>
      </c>
      <c r="J130" s="36" t="str">
        <f>E21</f>
        <v>Marpo s.r.o.</v>
      </c>
      <c r="K130" s="40"/>
      <c r="L130" s="63"/>
      <c r="S130" s="38"/>
      <c r="T130" s="38"/>
      <c r="U130" s="38"/>
      <c r="V130" s="38"/>
      <c r="W130" s="38"/>
      <c r="X130" s="38"/>
      <c r="Y130" s="38"/>
      <c r="Z130" s="38"/>
      <c r="AA130" s="38"/>
      <c r="AB130" s="38"/>
      <c r="AC130" s="38"/>
      <c r="AD130" s="38"/>
      <c r="AE130" s="38"/>
    </row>
    <row r="131" s="2" customFormat="1" ht="15.15" customHeight="1">
      <c r="A131" s="38"/>
      <c r="B131" s="39"/>
      <c r="C131" s="32" t="s">
        <v>28</v>
      </c>
      <c r="D131" s="40"/>
      <c r="E131" s="40"/>
      <c r="F131" s="27" t="str">
        <f>IF(E18="","",E18)</f>
        <v>Vyplň údaj</v>
      </c>
      <c r="G131" s="40"/>
      <c r="H131" s="40"/>
      <c r="I131" s="32" t="s">
        <v>33</v>
      </c>
      <c r="J131" s="36" t="str">
        <f>E24</f>
        <v xml:space="preserve"> </v>
      </c>
      <c r="K131" s="40"/>
      <c r="L131" s="63"/>
      <c r="S131" s="38"/>
      <c r="T131" s="38"/>
      <c r="U131" s="38"/>
      <c r="V131" s="38"/>
      <c r="W131" s="38"/>
      <c r="X131" s="38"/>
      <c r="Y131" s="38"/>
      <c r="Z131" s="38"/>
      <c r="AA131" s="38"/>
      <c r="AB131" s="38"/>
      <c r="AC131" s="38"/>
      <c r="AD131" s="38"/>
      <c r="AE131" s="38"/>
    </row>
    <row r="132" s="2" customFormat="1" ht="10.32" customHeight="1">
      <c r="A132" s="38"/>
      <c r="B132" s="39"/>
      <c r="C132" s="40"/>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11" customFormat="1" ht="29.28" customHeight="1">
      <c r="A133" s="191"/>
      <c r="B133" s="192"/>
      <c r="C133" s="193" t="s">
        <v>122</v>
      </c>
      <c r="D133" s="194" t="s">
        <v>60</v>
      </c>
      <c r="E133" s="194" t="s">
        <v>56</v>
      </c>
      <c r="F133" s="194" t="s">
        <v>57</v>
      </c>
      <c r="G133" s="194" t="s">
        <v>123</v>
      </c>
      <c r="H133" s="194" t="s">
        <v>124</v>
      </c>
      <c r="I133" s="194" t="s">
        <v>125</v>
      </c>
      <c r="J133" s="195" t="s">
        <v>100</v>
      </c>
      <c r="K133" s="196" t="s">
        <v>126</v>
      </c>
      <c r="L133" s="197"/>
      <c r="M133" s="100" t="s">
        <v>1</v>
      </c>
      <c r="N133" s="101" t="s">
        <v>39</v>
      </c>
      <c r="O133" s="101" t="s">
        <v>127</v>
      </c>
      <c r="P133" s="101" t="s">
        <v>128</v>
      </c>
      <c r="Q133" s="101" t="s">
        <v>129</v>
      </c>
      <c r="R133" s="101" t="s">
        <v>130</v>
      </c>
      <c r="S133" s="101" t="s">
        <v>131</v>
      </c>
      <c r="T133" s="102" t="s">
        <v>132</v>
      </c>
      <c r="U133" s="191"/>
      <c r="V133" s="191"/>
      <c r="W133" s="191"/>
      <c r="X133" s="191"/>
      <c r="Y133" s="191"/>
      <c r="Z133" s="191"/>
      <c r="AA133" s="191"/>
      <c r="AB133" s="191"/>
      <c r="AC133" s="191"/>
      <c r="AD133" s="191"/>
      <c r="AE133" s="191"/>
    </row>
    <row r="134" s="2" customFormat="1" ht="22.8" customHeight="1">
      <c r="A134" s="38"/>
      <c r="B134" s="39"/>
      <c r="C134" s="107" t="s">
        <v>133</v>
      </c>
      <c r="D134" s="40"/>
      <c r="E134" s="40"/>
      <c r="F134" s="40"/>
      <c r="G134" s="40"/>
      <c r="H134" s="40"/>
      <c r="I134" s="40"/>
      <c r="J134" s="198">
        <f>BK134</f>
        <v>0</v>
      </c>
      <c r="K134" s="40"/>
      <c r="L134" s="44"/>
      <c r="M134" s="103"/>
      <c r="N134" s="199"/>
      <c r="O134" s="104"/>
      <c r="P134" s="200">
        <f>P135+P226+P358+P362</f>
        <v>0</v>
      </c>
      <c r="Q134" s="104"/>
      <c r="R134" s="200">
        <f>R135+R226+R358+R362</f>
        <v>20.955507359999999</v>
      </c>
      <c r="S134" s="104"/>
      <c r="T134" s="201">
        <f>T135+T226+T358+T362</f>
        <v>26.162190999999996</v>
      </c>
      <c r="U134" s="38"/>
      <c r="V134" s="38"/>
      <c r="W134" s="38"/>
      <c r="X134" s="38"/>
      <c r="Y134" s="38"/>
      <c r="Z134" s="38"/>
      <c r="AA134" s="38"/>
      <c r="AB134" s="38"/>
      <c r="AC134" s="38"/>
      <c r="AD134" s="38"/>
      <c r="AE134" s="38"/>
      <c r="AT134" s="17" t="s">
        <v>74</v>
      </c>
      <c r="AU134" s="17" t="s">
        <v>102</v>
      </c>
      <c r="BK134" s="202">
        <f>BK135+BK226+BK358+BK362</f>
        <v>0</v>
      </c>
    </row>
    <row r="135" s="12" customFormat="1" ht="25.92" customHeight="1">
      <c r="A135" s="12"/>
      <c r="B135" s="203"/>
      <c r="C135" s="204"/>
      <c r="D135" s="205" t="s">
        <v>74</v>
      </c>
      <c r="E135" s="206" t="s">
        <v>134</v>
      </c>
      <c r="F135" s="206" t="s">
        <v>135</v>
      </c>
      <c r="G135" s="204"/>
      <c r="H135" s="204"/>
      <c r="I135" s="207"/>
      <c r="J135" s="208">
        <f>BK135</f>
        <v>0</v>
      </c>
      <c r="K135" s="204"/>
      <c r="L135" s="209"/>
      <c r="M135" s="210"/>
      <c r="N135" s="211"/>
      <c r="O135" s="211"/>
      <c r="P135" s="212">
        <f>P136+P142+P166+P215+P224</f>
        <v>0</v>
      </c>
      <c r="Q135" s="211"/>
      <c r="R135" s="212">
        <f>R136+R142+R166+R215+R224</f>
        <v>16.564167999999999</v>
      </c>
      <c r="S135" s="211"/>
      <c r="T135" s="213">
        <f>T136+T142+T166+T215+T224</f>
        <v>25.515915999999997</v>
      </c>
      <c r="U135" s="12"/>
      <c r="V135" s="12"/>
      <c r="W135" s="12"/>
      <c r="X135" s="12"/>
      <c r="Y135" s="12"/>
      <c r="Z135" s="12"/>
      <c r="AA135" s="12"/>
      <c r="AB135" s="12"/>
      <c r="AC135" s="12"/>
      <c r="AD135" s="12"/>
      <c r="AE135" s="12"/>
      <c r="AR135" s="214" t="s">
        <v>83</v>
      </c>
      <c r="AT135" s="215" t="s">
        <v>74</v>
      </c>
      <c r="AU135" s="215" t="s">
        <v>75</v>
      </c>
      <c r="AY135" s="214" t="s">
        <v>136</v>
      </c>
      <c r="BK135" s="216">
        <f>BK136+BK142+BK166+BK215+BK224</f>
        <v>0</v>
      </c>
    </row>
    <row r="136" s="12" customFormat="1" ht="22.8" customHeight="1">
      <c r="A136" s="12"/>
      <c r="B136" s="203"/>
      <c r="C136" s="204"/>
      <c r="D136" s="205" t="s">
        <v>74</v>
      </c>
      <c r="E136" s="217" t="s">
        <v>137</v>
      </c>
      <c r="F136" s="217" t="s">
        <v>138</v>
      </c>
      <c r="G136" s="204"/>
      <c r="H136" s="204"/>
      <c r="I136" s="207"/>
      <c r="J136" s="218">
        <f>BK136</f>
        <v>0</v>
      </c>
      <c r="K136" s="204"/>
      <c r="L136" s="209"/>
      <c r="M136" s="210"/>
      <c r="N136" s="211"/>
      <c r="O136" s="211"/>
      <c r="P136" s="212">
        <f>SUM(P137:P141)</f>
        <v>0</v>
      </c>
      <c r="Q136" s="211"/>
      <c r="R136" s="212">
        <f>SUM(R137:R141)</f>
        <v>2.2811625000000002</v>
      </c>
      <c r="S136" s="211"/>
      <c r="T136" s="213">
        <f>SUM(T137:T141)</f>
        <v>0</v>
      </c>
      <c r="U136" s="12"/>
      <c r="V136" s="12"/>
      <c r="W136" s="12"/>
      <c r="X136" s="12"/>
      <c r="Y136" s="12"/>
      <c r="Z136" s="12"/>
      <c r="AA136" s="12"/>
      <c r="AB136" s="12"/>
      <c r="AC136" s="12"/>
      <c r="AD136" s="12"/>
      <c r="AE136" s="12"/>
      <c r="AR136" s="214" t="s">
        <v>83</v>
      </c>
      <c r="AT136" s="215" t="s">
        <v>74</v>
      </c>
      <c r="AU136" s="215" t="s">
        <v>83</v>
      </c>
      <c r="AY136" s="214" t="s">
        <v>136</v>
      </c>
      <c r="BK136" s="216">
        <f>SUM(BK137:BK141)</f>
        <v>0</v>
      </c>
    </row>
    <row r="137" s="2" customFormat="1" ht="24.15" customHeight="1">
      <c r="A137" s="38"/>
      <c r="B137" s="39"/>
      <c r="C137" s="219" t="s">
        <v>83</v>
      </c>
      <c r="D137" s="219" t="s">
        <v>139</v>
      </c>
      <c r="E137" s="220" t="s">
        <v>140</v>
      </c>
      <c r="F137" s="221" t="s">
        <v>141</v>
      </c>
      <c r="G137" s="222" t="s">
        <v>142</v>
      </c>
      <c r="H137" s="223">
        <v>1.2150000000000001</v>
      </c>
      <c r="I137" s="224"/>
      <c r="J137" s="225">
        <f>ROUND(I137*H137,2)</f>
        <v>0</v>
      </c>
      <c r="K137" s="226"/>
      <c r="L137" s="44"/>
      <c r="M137" s="227" t="s">
        <v>1</v>
      </c>
      <c r="N137" s="228" t="s">
        <v>40</v>
      </c>
      <c r="O137" s="91"/>
      <c r="P137" s="229">
        <f>O137*H137</f>
        <v>0</v>
      </c>
      <c r="Q137" s="229">
        <v>1.8775</v>
      </c>
      <c r="R137" s="229">
        <f>Q137*H137</f>
        <v>2.2811625000000002</v>
      </c>
      <c r="S137" s="229">
        <v>0</v>
      </c>
      <c r="T137" s="230">
        <f>S137*H137</f>
        <v>0</v>
      </c>
      <c r="U137" s="38"/>
      <c r="V137" s="38"/>
      <c r="W137" s="38"/>
      <c r="X137" s="38"/>
      <c r="Y137" s="38"/>
      <c r="Z137" s="38"/>
      <c r="AA137" s="38"/>
      <c r="AB137" s="38"/>
      <c r="AC137" s="38"/>
      <c r="AD137" s="38"/>
      <c r="AE137" s="38"/>
      <c r="AR137" s="231" t="s">
        <v>143</v>
      </c>
      <c r="AT137" s="231" t="s">
        <v>139</v>
      </c>
      <c r="AU137" s="231" t="s">
        <v>85</v>
      </c>
      <c r="AY137" s="17" t="s">
        <v>136</v>
      </c>
      <c r="BE137" s="232">
        <f>IF(N137="základní",J137,0)</f>
        <v>0</v>
      </c>
      <c r="BF137" s="232">
        <f>IF(N137="snížená",J137,0)</f>
        <v>0</v>
      </c>
      <c r="BG137" s="232">
        <f>IF(N137="zákl. přenesená",J137,0)</f>
        <v>0</v>
      </c>
      <c r="BH137" s="232">
        <f>IF(N137="sníž. přenesená",J137,0)</f>
        <v>0</v>
      </c>
      <c r="BI137" s="232">
        <f>IF(N137="nulová",J137,0)</f>
        <v>0</v>
      </c>
      <c r="BJ137" s="17" t="s">
        <v>83</v>
      </c>
      <c r="BK137" s="232">
        <f>ROUND(I137*H137,2)</f>
        <v>0</v>
      </c>
      <c r="BL137" s="17" t="s">
        <v>143</v>
      </c>
      <c r="BM137" s="231" t="s">
        <v>144</v>
      </c>
    </row>
    <row r="138" s="13" customFormat="1">
      <c r="A138" s="13"/>
      <c r="B138" s="233"/>
      <c r="C138" s="234"/>
      <c r="D138" s="235" t="s">
        <v>145</v>
      </c>
      <c r="E138" s="236" t="s">
        <v>1</v>
      </c>
      <c r="F138" s="237" t="s">
        <v>146</v>
      </c>
      <c r="G138" s="234"/>
      <c r="H138" s="236" t="s">
        <v>1</v>
      </c>
      <c r="I138" s="238"/>
      <c r="J138" s="234"/>
      <c r="K138" s="234"/>
      <c r="L138" s="239"/>
      <c r="M138" s="240"/>
      <c r="N138" s="241"/>
      <c r="O138" s="241"/>
      <c r="P138" s="241"/>
      <c r="Q138" s="241"/>
      <c r="R138" s="241"/>
      <c r="S138" s="241"/>
      <c r="T138" s="242"/>
      <c r="U138" s="13"/>
      <c r="V138" s="13"/>
      <c r="W138" s="13"/>
      <c r="X138" s="13"/>
      <c r="Y138" s="13"/>
      <c r="Z138" s="13"/>
      <c r="AA138" s="13"/>
      <c r="AB138" s="13"/>
      <c r="AC138" s="13"/>
      <c r="AD138" s="13"/>
      <c r="AE138" s="13"/>
      <c r="AT138" s="243" t="s">
        <v>145</v>
      </c>
      <c r="AU138" s="243" t="s">
        <v>85</v>
      </c>
      <c r="AV138" s="13" t="s">
        <v>83</v>
      </c>
      <c r="AW138" s="13" t="s">
        <v>32</v>
      </c>
      <c r="AX138" s="13" t="s">
        <v>75</v>
      </c>
      <c r="AY138" s="243" t="s">
        <v>136</v>
      </c>
    </row>
    <row r="139" s="13" customFormat="1">
      <c r="A139" s="13"/>
      <c r="B139" s="233"/>
      <c r="C139" s="234"/>
      <c r="D139" s="235" t="s">
        <v>145</v>
      </c>
      <c r="E139" s="236" t="s">
        <v>1</v>
      </c>
      <c r="F139" s="237" t="s">
        <v>147</v>
      </c>
      <c r="G139" s="234"/>
      <c r="H139" s="236" t="s">
        <v>1</v>
      </c>
      <c r="I139" s="238"/>
      <c r="J139" s="234"/>
      <c r="K139" s="234"/>
      <c r="L139" s="239"/>
      <c r="M139" s="240"/>
      <c r="N139" s="241"/>
      <c r="O139" s="241"/>
      <c r="P139" s="241"/>
      <c r="Q139" s="241"/>
      <c r="R139" s="241"/>
      <c r="S139" s="241"/>
      <c r="T139" s="242"/>
      <c r="U139" s="13"/>
      <c r="V139" s="13"/>
      <c r="W139" s="13"/>
      <c r="X139" s="13"/>
      <c r="Y139" s="13"/>
      <c r="Z139" s="13"/>
      <c r="AA139" s="13"/>
      <c r="AB139" s="13"/>
      <c r="AC139" s="13"/>
      <c r="AD139" s="13"/>
      <c r="AE139" s="13"/>
      <c r="AT139" s="243" t="s">
        <v>145</v>
      </c>
      <c r="AU139" s="243" t="s">
        <v>85</v>
      </c>
      <c r="AV139" s="13" t="s">
        <v>83</v>
      </c>
      <c r="AW139" s="13" t="s">
        <v>32</v>
      </c>
      <c r="AX139" s="13" t="s">
        <v>75</v>
      </c>
      <c r="AY139" s="243" t="s">
        <v>136</v>
      </c>
    </row>
    <row r="140" s="14" customFormat="1">
      <c r="A140" s="14"/>
      <c r="B140" s="244"/>
      <c r="C140" s="245"/>
      <c r="D140" s="235" t="s">
        <v>145</v>
      </c>
      <c r="E140" s="246" t="s">
        <v>1</v>
      </c>
      <c r="F140" s="247" t="s">
        <v>148</v>
      </c>
      <c r="G140" s="245"/>
      <c r="H140" s="248">
        <v>1.2150000000000001</v>
      </c>
      <c r="I140" s="249"/>
      <c r="J140" s="245"/>
      <c r="K140" s="245"/>
      <c r="L140" s="250"/>
      <c r="M140" s="251"/>
      <c r="N140" s="252"/>
      <c r="O140" s="252"/>
      <c r="P140" s="252"/>
      <c r="Q140" s="252"/>
      <c r="R140" s="252"/>
      <c r="S140" s="252"/>
      <c r="T140" s="253"/>
      <c r="U140" s="14"/>
      <c r="V140" s="14"/>
      <c r="W140" s="14"/>
      <c r="X140" s="14"/>
      <c r="Y140" s="14"/>
      <c r="Z140" s="14"/>
      <c r="AA140" s="14"/>
      <c r="AB140" s="14"/>
      <c r="AC140" s="14"/>
      <c r="AD140" s="14"/>
      <c r="AE140" s="14"/>
      <c r="AT140" s="254" t="s">
        <v>145</v>
      </c>
      <c r="AU140" s="254" t="s">
        <v>85</v>
      </c>
      <c r="AV140" s="14" t="s">
        <v>85</v>
      </c>
      <c r="AW140" s="14" t="s">
        <v>32</v>
      </c>
      <c r="AX140" s="14" t="s">
        <v>75</v>
      </c>
      <c r="AY140" s="254" t="s">
        <v>136</v>
      </c>
    </row>
    <row r="141" s="15" customFormat="1">
      <c r="A141" s="15"/>
      <c r="B141" s="255"/>
      <c r="C141" s="256"/>
      <c r="D141" s="235" t="s">
        <v>145</v>
      </c>
      <c r="E141" s="257" t="s">
        <v>1</v>
      </c>
      <c r="F141" s="258" t="s">
        <v>149</v>
      </c>
      <c r="G141" s="256"/>
      <c r="H141" s="259">
        <v>1.2150000000000001</v>
      </c>
      <c r="I141" s="260"/>
      <c r="J141" s="256"/>
      <c r="K141" s="256"/>
      <c r="L141" s="261"/>
      <c r="M141" s="262"/>
      <c r="N141" s="263"/>
      <c r="O141" s="263"/>
      <c r="P141" s="263"/>
      <c r="Q141" s="263"/>
      <c r="R141" s="263"/>
      <c r="S141" s="263"/>
      <c r="T141" s="264"/>
      <c r="U141" s="15"/>
      <c r="V141" s="15"/>
      <c r="W141" s="15"/>
      <c r="X141" s="15"/>
      <c r="Y141" s="15"/>
      <c r="Z141" s="15"/>
      <c r="AA141" s="15"/>
      <c r="AB141" s="15"/>
      <c r="AC141" s="15"/>
      <c r="AD141" s="15"/>
      <c r="AE141" s="15"/>
      <c r="AT141" s="265" t="s">
        <v>145</v>
      </c>
      <c r="AU141" s="265" t="s">
        <v>85</v>
      </c>
      <c r="AV141" s="15" t="s">
        <v>143</v>
      </c>
      <c r="AW141" s="15" t="s">
        <v>32</v>
      </c>
      <c r="AX141" s="15" t="s">
        <v>83</v>
      </c>
      <c r="AY141" s="265" t="s">
        <v>136</v>
      </c>
    </row>
    <row r="142" s="12" customFormat="1" ht="22.8" customHeight="1">
      <c r="A142" s="12"/>
      <c r="B142" s="203"/>
      <c r="C142" s="204"/>
      <c r="D142" s="205" t="s">
        <v>74</v>
      </c>
      <c r="E142" s="217" t="s">
        <v>150</v>
      </c>
      <c r="F142" s="217" t="s">
        <v>151</v>
      </c>
      <c r="G142" s="204"/>
      <c r="H142" s="204"/>
      <c r="I142" s="207"/>
      <c r="J142" s="218">
        <f>BK142</f>
        <v>0</v>
      </c>
      <c r="K142" s="204"/>
      <c r="L142" s="209"/>
      <c r="M142" s="210"/>
      <c r="N142" s="211"/>
      <c r="O142" s="211"/>
      <c r="P142" s="212">
        <f>SUM(P143:P165)</f>
        <v>0</v>
      </c>
      <c r="Q142" s="211"/>
      <c r="R142" s="212">
        <f>SUM(R143:R165)</f>
        <v>14.272993499999998</v>
      </c>
      <c r="S142" s="211"/>
      <c r="T142" s="213">
        <f>SUM(T143:T165)</f>
        <v>0.01056</v>
      </c>
      <c r="U142" s="12"/>
      <c r="V142" s="12"/>
      <c r="W142" s="12"/>
      <c r="X142" s="12"/>
      <c r="Y142" s="12"/>
      <c r="Z142" s="12"/>
      <c r="AA142" s="12"/>
      <c r="AB142" s="12"/>
      <c r="AC142" s="12"/>
      <c r="AD142" s="12"/>
      <c r="AE142" s="12"/>
      <c r="AR142" s="214" t="s">
        <v>83</v>
      </c>
      <c r="AT142" s="215" t="s">
        <v>74</v>
      </c>
      <c r="AU142" s="215" t="s">
        <v>83</v>
      </c>
      <c r="AY142" s="214" t="s">
        <v>136</v>
      </c>
      <c r="BK142" s="216">
        <f>SUM(BK143:BK165)</f>
        <v>0</v>
      </c>
    </row>
    <row r="143" s="2" customFormat="1" ht="37.8" customHeight="1">
      <c r="A143" s="38"/>
      <c r="B143" s="39"/>
      <c r="C143" s="219" t="s">
        <v>85</v>
      </c>
      <c r="D143" s="219" t="s">
        <v>139</v>
      </c>
      <c r="E143" s="220" t="s">
        <v>152</v>
      </c>
      <c r="F143" s="221" t="s">
        <v>153</v>
      </c>
      <c r="G143" s="222" t="s">
        <v>154</v>
      </c>
      <c r="H143" s="223">
        <v>106</v>
      </c>
      <c r="I143" s="224"/>
      <c r="J143" s="225">
        <f>ROUND(I143*H143,2)</f>
        <v>0</v>
      </c>
      <c r="K143" s="226"/>
      <c r="L143" s="44"/>
      <c r="M143" s="227" t="s">
        <v>1</v>
      </c>
      <c r="N143" s="228" t="s">
        <v>40</v>
      </c>
      <c r="O143" s="91"/>
      <c r="P143" s="229">
        <f>O143*H143</f>
        <v>0</v>
      </c>
      <c r="Q143" s="229">
        <v>0.021000000000000001</v>
      </c>
      <c r="R143" s="229">
        <f>Q143*H143</f>
        <v>2.226</v>
      </c>
      <c r="S143" s="229">
        <v>0</v>
      </c>
      <c r="T143" s="230">
        <f>S143*H143</f>
        <v>0</v>
      </c>
      <c r="U143" s="38"/>
      <c r="V143" s="38"/>
      <c r="W143" s="38"/>
      <c r="X143" s="38"/>
      <c r="Y143" s="38"/>
      <c r="Z143" s="38"/>
      <c r="AA143" s="38"/>
      <c r="AB143" s="38"/>
      <c r="AC143" s="38"/>
      <c r="AD143" s="38"/>
      <c r="AE143" s="38"/>
      <c r="AR143" s="231" t="s">
        <v>143</v>
      </c>
      <c r="AT143" s="231" t="s">
        <v>139</v>
      </c>
      <c r="AU143" s="231" t="s">
        <v>85</v>
      </c>
      <c r="AY143" s="17" t="s">
        <v>136</v>
      </c>
      <c r="BE143" s="232">
        <f>IF(N143="základní",J143,0)</f>
        <v>0</v>
      </c>
      <c r="BF143" s="232">
        <f>IF(N143="snížená",J143,0)</f>
        <v>0</v>
      </c>
      <c r="BG143" s="232">
        <f>IF(N143="zákl. přenesená",J143,0)</f>
        <v>0</v>
      </c>
      <c r="BH143" s="232">
        <f>IF(N143="sníž. přenesená",J143,0)</f>
        <v>0</v>
      </c>
      <c r="BI143" s="232">
        <f>IF(N143="nulová",J143,0)</f>
        <v>0</v>
      </c>
      <c r="BJ143" s="17" t="s">
        <v>83</v>
      </c>
      <c r="BK143" s="232">
        <f>ROUND(I143*H143,2)</f>
        <v>0</v>
      </c>
      <c r="BL143" s="17" t="s">
        <v>143</v>
      </c>
      <c r="BM143" s="231" t="s">
        <v>155</v>
      </c>
    </row>
    <row r="144" s="2" customFormat="1" ht="24.15" customHeight="1">
      <c r="A144" s="38"/>
      <c r="B144" s="39"/>
      <c r="C144" s="219" t="s">
        <v>137</v>
      </c>
      <c r="D144" s="219" t="s">
        <v>139</v>
      </c>
      <c r="E144" s="220" t="s">
        <v>156</v>
      </c>
      <c r="F144" s="221" t="s">
        <v>157</v>
      </c>
      <c r="G144" s="222" t="s">
        <v>154</v>
      </c>
      <c r="H144" s="223">
        <v>260</v>
      </c>
      <c r="I144" s="224"/>
      <c r="J144" s="225">
        <f>ROUND(I144*H144,2)</f>
        <v>0</v>
      </c>
      <c r="K144" s="226"/>
      <c r="L144" s="44"/>
      <c r="M144" s="227" t="s">
        <v>1</v>
      </c>
      <c r="N144" s="228" t="s">
        <v>40</v>
      </c>
      <c r="O144" s="91"/>
      <c r="P144" s="229">
        <f>O144*H144</f>
        <v>0</v>
      </c>
      <c r="Q144" s="229">
        <v>0.0080000000000000002</v>
      </c>
      <c r="R144" s="229">
        <f>Q144*H144</f>
        <v>2.0800000000000001</v>
      </c>
      <c r="S144" s="229">
        <v>0</v>
      </c>
      <c r="T144" s="230">
        <f>S144*H144</f>
        <v>0</v>
      </c>
      <c r="U144" s="38"/>
      <c r="V144" s="38"/>
      <c r="W144" s="38"/>
      <c r="X144" s="38"/>
      <c r="Y144" s="38"/>
      <c r="Z144" s="38"/>
      <c r="AA144" s="38"/>
      <c r="AB144" s="38"/>
      <c r="AC144" s="38"/>
      <c r="AD144" s="38"/>
      <c r="AE144" s="38"/>
      <c r="AR144" s="231" t="s">
        <v>143</v>
      </c>
      <c r="AT144" s="231" t="s">
        <v>139</v>
      </c>
      <c r="AU144" s="231" t="s">
        <v>85</v>
      </c>
      <c r="AY144" s="17" t="s">
        <v>136</v>
      </c>
      <c r="BE144" s="232">
        <f>IF(N144="základní",J144,0)</f>
        <v>0</v>
      </c>
      <c r="BF144" s="232">
        <f>IF(N144="snížená",J144,0)</f>
        <v>0</v>
      </c>
      <c r="BG144" s="232">
        <f>IF(N144="zákl. přenesená",J144,0)</f>
        <v>0</v>
      </c>
      <c r="BH144" s="232">
        <f>IF(N144="sníž. přenesená",J144,0)</f>
        <v>0</v>
      </c>
      <c r="BI144" s="232">
        <f>IF(N144="nulová",J144,0)</f>
        <v>0</v>
      </c>
      <c r="BJ144" s="17" t="s">
        <v>83</v>
      </c>
      <c r="BK144" s="232">
        <f>ROUND(I144*H144,2)</f>
        <v>0</v>
      </c>
      <c r="BL144" s="17" t="s">
        <v>143</v>
      </c>
      <c r="BM144" s="231" t="s">
        <v>158</v>
      </c>
    </row>
    <row r="145" s="13" customFormat="1">
      <c r="A145" s="13"/>
      <c r="B145" s="233"/>
      <c r="C145" s="234"/>
      <c r="D145" s="235" t="s">
        <v>145</v>
      </c>
      <c r="E145" s="236" t="s">
        <v>1</v>
      </c>
      <c r="F145" s="237" t="s">
        <v>146</v>
      </c>
      <c r="G145" s="234"/>
      <c r="H145" s="236" t="s">
        <v>1</v>
      </c>
      <c r="I145" s="238"/>
      <c r="J145" s="234"/>
      <c r="K145" s="234"/>
      <c r="L145" s="239"/>
      <c r="M145" s="240"/>
      <c r="N145" s="241"/>
      <c r="O145" s="241"/>
      <c r="P145" s="241"/>
      <c r="Q145" s="241"/>
      <c r="R145" s="241"/>
      <c r="S145" s="241"/>
      <c r="T145" s="242"/>
      <c r="U145" s="13"/>
      <c r="V145" s="13"/>
      <c r="W145" s="13"/>
      <c r="X145" s="13"/>
      <c r="Y145" s="13"/>
      <c r="Z145" s="13"/>
      <c r="AA145" s="13"/>
      <c r="AB145" s="13"/>
      <c r="AC145" s="13"/>
      <c r="AD145" s="13"/>
      <c r="AE145" s="13"/>
      <c r="AT145" s="243" t="s">
        <v>145</v>
      </c>
      <c r="AU145" s="243" t="s">
        <v>85</v>
      </c>
      <c r="AV145" s="13" t="s">
        <v>83</v>
      </c>
      <c r="AW145" s="13" t="s">
        <v>32</v>
      </c>
      <c r="AX145" s="13" t="s">
        <v>75</v>
      </c>
      <c r="AY145" s="243" t="s">
        <v>136</v>
      </c>
    </row>
    <row r="146" s="13" customFormat="1">
      <c r="A146" s="13"/>
      <c r="B146" s="233"/>
      <c r="C146" s="234"/>
      <c r="D146" s="235" t="s">
        <v>145</v>
      </c>
      <c r="E146" s="236" t="s">
        <v>1</v>
      </c>
      <c r="F146" s="237" t="s">
        <v>159</v>
      </c>
      <c r="G146" s="234"/>
      <c r="H146" s="236" t="s">
        <v>1</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145</v>
      </c>
      <c r="AU146" s="243" t="s">
        <v>85</v>
      </c>
      <c r="AV146" s="13" t="s">
        <v>83</v>
      </c>
      <c r="AW146" s="13" t="s">
        <v>32</v>
      </c>
      <c r="AX146" s="13" t="s">
        <v>75</v>
      </c>
      <c r="AY146" s="243" t="s">
        <v>136</v>
      </c>
    </row>
    <row r="147" s="14" customFormat="1">
      <c r="A147" s="14"/>
      <c r="B147" s="244"/>
      <c r="C147" s="245"/>
      <c r="D147" s="235" t="s">
        <v>145</v>
      </c>
      <c r="E147" s="246" t="s">
        <v>1</v>
      </c>
      <c r="F147" s="247" t="s">
        <v>160</v>
      </c>
      <c r="G147" s="245"/>
      <c r="H147" s="248">
        <v>260</v>
      </c>
      <c r="I147" s="249"/>
      <c r="J147" s="245"/>
      <c r="K147" s="245"/>
      <c r="L147" s="250"/>
      <c r="M147" s="251"/>
      <c r="N147" s="252"/>
      <c r="O147" s="252"/>
      <c r="P147" s="252"/>
      <c r="Q147" s="252"/>
      <c r="R147" s="252"/>
      <c r="S147" s="252"/>
      <c r="T147" s="253"/>
      <c r="U147" s="14"/>
      <c r="V147" s="14"/>
      <c r="W147" s="14"/>
      <c r="X147" s="14"/>
      <c r="Y147" s="14"/>
      <c r="Z147" s="14"/>
      <c r="AA147" s="14"/>
      <c r="AB147" s="14"/>
      <c r="AC147" s="14"/>
      <c r="AD147" s="14"/>
      <c r="AE147" s="14"/>
      <c r="AT147" s="254" t="s">
        <v>145</v>
      </c>
      <c r="AU147" s="254" t="s">
        <v>85</v>
      </c>
      <c r="AV147" s="14" t="s">
        <v>85</v>
      </c>
      <c r="AW147" s="14" t="s">
        <v>32</v>
      </c>
      <c r="AX147" s="14" t="s">
        <v>75</v>
      </c>
      <c r="AY147" s="254" t="s">
        <v>136</v>
      </c>
    </row>
    <row r="148" s="15" customFormat="1">
      <c r="A148" s="15"/>
      <c r="B148" s="255"/>
      <c r="C148" s="256"/>
      <c r="D148" s="235" t="s">
        <v>145</v>
      </c>
      <c r="E148" s="257" t="s">
        <v>1</v>
      </c>
      <c r="F148" s="258" t="s">
        <v>149</v>
      </c>
      <c r="G148" s="256"/>
      <c r="H148" s="259">
        <v>260</v>
      </c>
      <c r="I148" s="260"/>
      <c r="J148" s="256"/>
      <c r="K148" s="256"/>
      <c r="L148" s="261"/>
      <c r="M148" s="262"/>
      <c r="N148" s="263"/>
      <c r="O148" s="263"/>
      <c r="P148" s="263"/>
      <c r="Q148" s="263"/>
      <c r="R148" s="263"/>
      <c r="S148" s="263"/>
      <c r="T148" s="264"/>
      <c r="U148" s="15"/>
      <c r="V148" s="15"/>
      <c r="W148" s="15"/>
      <c r="X148" s="15"/>
      <c r="Y148" s="15"/>
      <c r="Z148" s="15"/>
      <c r="AA148" s="15"/>
      <c r="AB148" s="15"/>
      <c r="AC148" s="15"/>
      <c r="AD148" s="15"/>
      <c r="AE148" s="15"/>
      <c r="AT148" s="265" t="s">
        <v>145</v>
      </c>
      <c r="AU148" s="265" t="s">
        <v>85</v>
      </c>
      <c r="AV148" s="15" t="s">
        <v>143</v>
      </c>
      <c r="AW148" s="15" t="s">
        <v>32</v>
      </c>
      <c r="AX148" s="15" t="s">
        <v>83</v>
      </c>
      <c r="AY148" s="265" t="s">
        <v>136</v>
      </c>
    </row>
    <row r="149" s="2" customFormat="1" ht="24.15" customHeight="1">
      <c r="A149" s="38"/>
      <c r="B149" s="39"/>
      <c r="C149" s="219" t="s">
        <v>143</v>
      </c>
      <c r="D149" s="219" t="s">
        <v>139</v>
      </c>
      <c r="E149" s="220" t="s">
        <v>161</v>
      </c>
      <c r="F149" s="221" t="s">
        <v>162</v>
      </c>
      <c r="G149" s="222" t="s">
        <v>163</v>
      </c>
      <c r="H149" s="223">
        <v>1</v>
      </c>
      <c r="I149" s="224"/>
      <c r="J149" s="225">
        <f>ROUND(I149*H149,2)</f>
        <v>0</v>
      </c>
      <c r="K149" s="226"/>
      <c r="L149" s="44"/>
      <c r="M149" s="227" t="s">
        <v>1</v>
      </c>
      <c r="N149" s="228" t="s">
        <v>40</v>
      </c>
      <c r="O149" s="91"/>
      <c r="P149" s="229">
        <f>O149*H149</f>
        <v>0</v>
      </c>
      <c r="Q149" s="229">
        <v>0.15409999999999999</v>
      </c>
      <c r="R149" s="229">
        <f>Q149*H149</f>
        <v>0.15409999999999999</v>
      </c>
      <c r="S149" s="229">
        <v>0</v>
      </c>
      <c r="T149" s="230">
        <f>S149*H149</f>
        <v>0</v>
      </c>
      <c r="U149" s="38"/>
      <c r="V149" s="38"/>
      <c r="W149" s="38"/>
      <c r="X149" s="38"/>
      <c r="Y149" s="38"/>
      <c r="Z149" s="38"/>
      <c r="AA149" s="38"/>
      <c r="AB149" s="38"/>
      <c r="AC149" s="38"/>
      <c r="AD149" s="38"/>
      <c r="AE149" s="38"/>
      <c r="AR149" s="231" t="s">
        <v>143</v>
      </c>
      <c r="AT149" s="231" t="s">
        <v>139</v>
      </c>
      <c r="AU149" s="231" t="s">
        <v>85</v>
      </c>
      <c r="AY149" s="17" t="s">
        <v>136</v>
      </c>
      <c r="BE149" s="232">
        <f>IF(N149="základní",J149,0)</f>
        <v>0</v>
      </c>
      <c r="BF149" s="232">
        <f>IF(N149="snížená",J149,0)</f>
        <v>0</v>
      </c>
      <c r="BG149" s="232">
        <f>IF(N149="zákl. přenesená",J149,0)</f>
        <v>0</v>
      </c>
      <c r="BH149" s="232">
        <f>IF(N149="sníž. přenesená",J149,0)</f>
        <v>0</v>
      </c>
      <c r="BI149" s="232">
        <f>IF(N149="nulová",J149,0)</f>
        <v>0</v>
      </c>
      <c r="BJ149" s="17" t="s">
        <v>83</v>
      </c>
      <c r="BK149" s="232">
        <f>ROUND(I149*H149,2)</f>
        <v>0</v>
      </c>
      <c r="BL149" s="17" t="s">
        <v>143</v>
      </c>
      <c r="BM149" s="231" t="s">
        <v>164</v>
      </c>
    </row>
    <row r="150" s="13" customFormat="1">
      <c r="A150" s="13"/>
      <c r="B150" s="233"/>
      <c r="C150" s="234"/>
      <c r="D150" s="235" t="s">
        <v>145</v>
      </c>
      <c r="E150" s="236" t="s">
        <v>1</v>
      </c>
      <c r="F150" s="237" t="s">
        <v>146</v>
      </c>
      <c r="G150" s="234"/>
      <c r="H150" s="236" t="s">
        <v>1</v>
      </c>
      <c r="I150" s="238"/>
      <c r="J150" s="234"/>
      <c r="K150" s="234"/>
      <c r="L150" s="239"/>
      <c r="M150" s="240"/>
      <c r="N150" s="241"/>
      <c r="O150" s="241"/>
      <c r="P150" s="241"/>
      <c r="Q150" s="241"/>
      <c r="R150" s="241"/>
      <c r="S150" s="241"/>
      <c r="T150" s="242"/>
      <c r="U150" s="13"/>
      <c r="V150" s="13"/>
      <c r="W150" s="13"/>
      <c r="X150" s="13"/>
      <c r="Y150" s="13"/>
      <c r="Z150" s="13"/>
      <c r="AA150" s="13"/>
      <c r="AB150" s="13"/>
      <c r="AC150" s="13"/>
      <c r="AD150" s="13"/>
      <c r="AE150" s="13"/>
      <c r="AT150" s="243" t="s">
        <v>145</v>
      </c>
      <c r="AU150" s="243" t="s">
        <v>85</v>
      </c>
      <c r="AV150" s="13" t="s">
        <v>83</v>
      </c>
      <c r="AW150" s="13" t="s">
        <v>32</v>
      </c>
      <c r="AX150" s="13" t="s">
        <v>75</v>
      </c>
      <c r="AY150" s="243" t="s">
        <v>136</v>
      </c>
    </row>
    <row r="151" s="13" customFormat="1">
      <c r="A151" s="13"/>
      <c r="B151" s="233"/>
      <c r="C151" s="234"/>
      <c r="D151" s="235" t="s">
        <v>145</v>
      </c>
      <c r="E151" s="236" t="s">
        <v>1</v>
      </c>
      <c r="F151" s="237" t="s">
        <v>147</v>
      </c>
      <c r="G151" s="234"/>
      <c r="H151" s="236" t="s">
        <v>1</v>
      </c>
      <c r="I151" s="238"/>
      <c r="J151" s="234"/>
      <c r="K151" s="234"/>
      <c r="L151" s="239"/>
      <c r="M151" s="240"/>
      <c r="N151" s="241"/>
      <c r="O151" s="241"/>
      <c r="P151" s="241"/>
      <c r="Q151" s="241"/>
      <c r="R151" s="241"/>
      <c r="S151" s="241"/>
      <c r="T151" s="242"/>
      <c r="U151" s="13"/>
      <c r="V151" s="13"/>
      <c r="W151" s="13"/>
      <c r="X151" s="13"/>
      <c r="Y151" s="13"/>
      <c r="Z151" s="13"/>
      <c r="AA151" s="13"/>
      <c r="AB151" s="13"/>
      <c r="AC151" s="13"/>
      <c r="AD151" s="13"/>
      <c r="AE151" s="13"/>
      <c r="AT151" s="243" t="s">
        <v>145</v>
      </c>
      <c r="AU151" s="243" t="s">
        <v>85</v>
      </c>
      <c r="AV151" s="13" t="s">
        <v>83</v>
      </c>
      <c r="AW151" s="13" t="s">
        <v>32</v>
      </c>
      <c r="AX151" s="13" t="s">
        <v>75</v>
      </c>
      <c r="AY151" s="243" t="s">
        <v>136</v>
      </c>
    </row>
    <row r="152" s="14" customFormat="1">
      <c r="A152" s="14"/>
      <c r="B152" s="244"/>
      <c r="C152" s="245"/>
      <c r="D152" s="235" t="s">
        <v>145</v>
      </c>
      <c r="E152" s="246" t="s">
        <v>1</v>
      </c>
      <c r="F152" s="247" t="s">
        <v>83</v>
      </c>
      <c r="G152" s="245"/>
      <c r="H152" s="248">
        <v>1</v>
      </c>
      <c r="I152" s="249"/>
      <c r="J152" s="245"/>
      <c r="K152" s="245"/>
      <c r="L152" s="250"/>
      <c r="M152" s="251"/>
      <c r="N152" s="252"/>
      <c r="O152" s="252"/>
      <c r="P152" s="252"/>
      <c r="Q152" s="252"/>
      <c r="R152" s="252"/>
      <c r="S152" s="252"/>
      <c r="T152" s="253"/>
      <c r="U152" s="14"/>
      <c r="V152" s="14"/>
      <c r="W152" s="14"/>
      <c r="X152" s="14"/>
      <c r="Y152" s="14"/>
      <c r="Z152" s="14"/>
      <c r="AA152" s="14"/>
      <c r="AB152" s="14"/>
      <c r="AC152" s="14"/>
      <c r="AD152" s="14"/>
      <c r="AE152" s="14"/>
      <c r="AT152" s="254" t="s">
        <v>145</v>
      </c>
      <c r="AU152" s="254" t="s">
        <v>85</v>
      </c>
      <c r="AV152" s="14" t="s">
        <v>85</v>
      </c>
      <c r="AW152" s="14" t="s">
        <v>32</v>
      </c>
      <c r="AX152" s="14" t="s">
        <v>75</v>
      </c>
      <c r="AY152" s="254" t="s">
        <v>136</v>
      </c>
    </row>
    <row r="153" s="15" customFormat="1">
      <c r="A153" s="15"/>
      <c r="B153" s="255"/>
      <c r="C153" s="256"/>
      <c r="D153" s="235" t="s">
        <v>145</v>
      </c>
      <c r="E153" s="257" t="s">
        <v>1</v>
      </c>
      <c r="F153" s="258" t="s">
        <v>149</v>
      </c>
      <c r="G153" s="256"/>
      <c r="H153" s="259">
        <v>1</v>
      </c>
      <c r="I153" s="260"/>
      <c r="J153" s="256"/>
      <c r="K153" s="256"/>
      <c r="L153" s="261"/>
      <c r="M153" s="262"/>
      <c r="N153" s="263"/>
      <c r="O153" s="263"/>
      <c r="P153" s="263"/>
      <c r="Q153" s="263"/>
      <c r="R153" s="263"/>
      <c r="S153" s="263"/>
      <c r="T153" s="264"/>
      <c r="U153" s="15"/>
      <c r="V153" s="15"/>
      <c r="W153" s="15"/>
      <c r="X153" s="15"/>
      <c r="Y153" s="15"/>
      <c r="Z153" s="15"/>
      <c r="AA153" s="15"/>
      <c r="AB153" s="15"/>
      <c r="AC153" s="15"/>
      <c r="AD153" s="15"/>
      <c r="AE153" s="15"/>
      <c r="AT153" s="265" t="s">
        <v>145</v>
      </c>
      <c r="AU153" s="265" t="s">
        <v>85</v>
      </c>
      <c r="AV153" s="15" t="s">
        <v>143</v>
      </c>
      <c r="AW153" s="15" t="s">
        <v>32</v>
      </c>
      <c r="AX153" s="15" t="s">
        <v>83</v>
      </c>
      <c r="AY153" s="265" t="s">
        <v>136</v>
      </c>
    </row>
    <row r="154" s="2" customFormat="1" ht="24.15" customHeight="1">
      <c r="A154" s="38"/>
      <c r="B154" s="39"/>
      <c r="C154" s="219" t="s">
        <v>165</v>
      </c>
      <c r="D154" s="219" t="s">
        <v>139</v>
      </c>
      <c r="E154" s="220" t="s">
        <v>166</v>
      </c>
      <c r="F154" s="221" t="s">
        <v>167</v>
      </c>
      <c r="G154" s="222" t="s">
        <v>154</v>
      </c>
      <c r="H154" s="223">
        <v>11.417999999999999</v>
      </c>
      <c r="I154" s="224"/>
      <c r="J154" s="225">
        <f>ROUND(I154*H154,2)</f>
        <v>0</v>
      </c>
      <c r="K154" s="226"/>
      <c r="L154" s="44"/>
      <c r="M154" s="227" t="s">
        <v>1</v>
      </c>
      <c r="N154" s="228" t="s">
        <v>40</v>
      </c>
      <c r="O154" s="91"/>
      <c r="P154" s="229">
        <f>O154*H154</f>
        <v>0</v>
      </c>
      <c r="Q154" s="229">
        <v>0.01575</v>
      </c>
      <c r="R154" s="229">
        <f>Q154*H154</f>
        <v>0.17983349999999998</v>
      </c>
      <c r="S154" s="229">
        <v>0</v>
      </c>
      <c r="T154" s="230">
        <f>S154*H154</f>
        <v>0</v>
      </c>
      <c r="U154" s="38"/>
      <c r="V154" s="38"/>
      <c r="W154" s="38"/>
      <c r="X154" s="38"/>
      <c r="Y154" s="38"/>
      <c r="Z154" s="38"/>
      <c r="AA154" s="38"/>
      <c r="AB154" s="38"/>
      <c r="AC154" s="38"/>
      <c r="AD154" s="38"/>
      <c r="AE154" s="38"/>
      <c r="AR154" s="231" t="s">
        <v>143</v>
      </c>
      <c r="AT154" s="231" t="s">
        <v>139</v>
      </c>
      <c r="AU154" s="231" t="s">
        <v>85</v>
      </c>
      <c r="AY154" s="17" t="s">
        <v>136</v>
      </c>
      <c r="BE154" s="232">
        <f>IF(N154="základní",J154,0)</f>
        <v>0</v>
      </c>
      <c r="BF154" s="232">
        <f>IF(N154="snížená",J154,0)</f>
        <v>0</v>
      </c>
      <c r="BG154" s="232">
        <f>IF(N154="zákl. přenesená",J154,0)</f>
        <v>0</v>
      </c>
      <c r="BH154" s="232">
        <f>IF(N154="sníž. přenesená",J154,0)</f>
        <v>0</v>
      </c>
      <c r="BI154" s="232">
        <f>IF(N154="nulová",J154,0)</f>
        <v>0</v>
      </c>
      <c r="BJ154" s="17" t="s">
        <v>83</v>
      </c>
      <c r="BK154" s="232">
        <f>ROUND(I154*H154,2)</f>
        <v>0</v>
      </c>
      <c r="BL154" s="17" t="s">
        <v>143</v>
      </c>
      <c r="BM154" s="231" t="s">
        <v>168</v>
      </c>
    </row>
    <row r="155" s="13" customFormat="1">
      <c r="A155" s="13"/>
      <c r="B155" s="233"/>
      <c r="C155" s="234"/>
      <c r="D155" s="235" t="s">
        <v>145</v>
      </c>
      <c r="E155" s="236" t="s">
        <v>1</v>
      </c>
      <c r="F155" s="237" t="s">
        <v>146</v>
      </c>
      <c r="G155" s="234"/>
      <c r="H155" s="236" t="s">
        <v>1</v>
      </c>
      <c r="I155" s="238"/>
      <c r="J155" s="234"/>
      <c r="K155" s="234"/>
      <c r="L155" s="239"/>
      <c r="M155" s="240"/>
      <c r="N155" s="241"/>
      <c r="O155" s="241"/>
      <c r="P155" s="241"/>
      <c r="Q155" s="241"/>
      <c r="R155" s="241"/>
      <c r="S155" s="241"/>
      <c r="T155" s="242"/>
      <c r="U155" s="13"/>
      <c r="V155" s="13"/>
      <c r="W155" s="13"/>
      <c r="X155" s="13"/>
      <c r="Y155" s="13"/>
      <c r="Z155" s="13"/>
      <c r="AA155" s="13"/>
      <c r="AB155" s="13"/>
      <c r="AC155" s="13"/>
      <c r="AD155" s="13"/>
      <c r="AE155" s="13"/>
      <c r="AT155" s="243" t="s">
        <v>145</v>
      </c>
      <c r="AU155" s="243" t="s">
        <v>85</v>
      </c>
      <c r="AV155" s="13" t="s">
        <v>83</v>
      </c>
      <c r="AW155" s="13" t="s">
        <v>32</v>
      </c>
      <c r="AX155" s="13" t="s">
        <v>75</v>
      </c>
      <c r="AY155" s="243" t="s">
        <v>136</v>
      </c>
    </row>
    <row r="156" s="13" customFormat="1">
      <c r="A156" s="13"/>
      <c r="B156" s="233"/>
      <c r="C156" s="234"/>
      <c r="D156" s="235" t="s">
        <v>145</v>
      </c>
      <c r="E156" s="236" t="s">
        <v>1</v>
      </c>
      <c r="F156" s="237" t="s">
        <v>169</v>
      </c>
      <c r="G156" s="234"/>
      <c r="H156" s="236" t="s">
        <v>1</v>
      </c>
      <c r="I156" s="238"/>
      <c r="J156" s="234"/>
      <c r="K156" s="234"/>
      <c r="L156" s="239"/>
      <c r="M156" s="240"/>
      <c r="N156" s="241"/>
      <c r="O156" s="241"/>
      <c r="P156" s="241"/>
      <c r="Q156" s="241"/>
      <c r="R156" s="241"/>
      <c r="S156" s="241"/>
      <c r="T156" s="242"/>
      <c r="U156" s="13"/>
      <c r="V156" s="13"/>
      <c r="W156" s="13"/>
      <c r="X156" s="13"/>
      <c r="Y156" s="13"/>
      <c r="Z156" s="13"/>
      <c r="AA156" s="13"/>
      <c r="AB156" s="13"/>
      <c r="AC156" s="13"/>
      <c r="AD156" s="13"/>
      <c r="AE156" s="13"/>
      <c r="AT156" s="243" t="s">
        <v>145</v>
      </c>
      <c r="AU156" s="243" t="s">
        <v>85</v>
      </c>
      <c r="AV156" s="13" t="s">
        <v>83</v>
      </c>
      <c r="AW156" s="13" t="s">
        <v>32</v>
      </c>
      <c r="AX156" s="13" t="s">
        <v>75</v>
      </c>
      <c r="AY156" s="243" t="s">
        <v>136</v>
      </c>
    </row>
    <row r="157" s="14" customFormat="1">
      <c r="A157" s="14"/>
      <c r="B157" s="244"/>
      <c r="C157" s="245"/>
      <c r="D157" s="235" t="s">
        <v>145</v>
      </c>
      <c r="E157" s="246" t="s">
        <v>1</v>
      </c>
      <c r="F157" s="247" t="s">
        <v>170</v>
      </c>
      <c r="G157" s="245"/>
      <c r="H157" s="248">
        <v>11.417999999999999</v>
      </c>
      <c r="I157" s="249"/>
      <c r="J157" s="245"/>
      <c r="K157" s="245"/>
      <c r="L157" s="250"/>
      <c r="M157" s="251"/>
      <c r="N157" s="252"/>
      <c r="O157" s="252"/>
      <c r="P157" s="252"/>
      <c r="Q157" s="252"/>
      <c r="R157" s="252"/>
      <c r="S157" s="252"/>
      <c r="T157" s="253"/>
      <c r="U157" s="14"/>
      <c r="V157" s="14"/>
      <c r="W157" s="14"/>
      <c r="X157" s="14"/>
      <c r="Y157" s="14"/>
      <c r="Z157" s="14"/>
      <c r="AA157" s="14"/>
      <c r="AB157" s="14"/>
      <c r="AC157" s="14"/>
      <c r="AD157" s="14"/>
      <c r="AE157" s="14"/>
      <c r="AT157" s="254" t="s">
        <v>145</v>
      </c>
      <c r="AU157" s="254" t="s">
        <v>85</v>
      </c>
      <c r="AV157" s="14" t="s">
        <v>85</v>
      </c>
      <c r="AW157" s="14" t="s">
        <v>32</v>
      </c>
      <c r="AX157" s="14" t="s">
        <v>75</v>
      </c>
      <c r="AY157" s="254" t="s">
        <v>136</v>
      </c>
    </row>
    <row r="158" s="15" customFormat="1">
      <c r="A158" s="15"/>
      <c r="B158" s="255"/>
      <c r="C158" s="256"/>
      <c r="D158" s="235" t="s">
        <v>145</v>
      </c>
      <c r="E158" s="257" t="s">
        <v>1</v>
      </c>
      <c r="F158" s="258" t="s">
        <v>149</v>
      </c>
      <c r="G158" s="256"/>
      <c r="H158" s="259">
        <v>11.417999999999999</v>
      </c>
      <c r="I158" s="260"/>
      <c r="J158" s="256"/>
      <c r="K158" s="256"/>
      <c r="L158" s="261"/>
      <c r="M158" s="262"/>
      <c r="N158" s="263"/>
      <c r="O158" s="263"/>
      <c r="P158" s="263"/>
      <c r="Q158" s="263"/>
      <c r="R158" s="263"/>
      <c r="S158" s="263"/>
      <c r="T158" s="264"/>
      <c r="U158" s="15"/>
      <c r="V158" s="15"/>
      <c r="W158" s="15"/>
      <c r="X158" s="15"/>
      <c r="Y158" s="15"/>
      <c r="Z158" s="15"/>
      <c r="AA158" s="15"/>
      <c r="AB158" s="15"/>
      <c r="AC158" s="15"/>
      <c r="AD158" s="15"/>
      <c r="AE158" s="15"/>
      <c r="AT158" s="265" t="s">
        <v>145</v>
      </c>
      <c r="AU158" s="265" t="s">
        <v>85</v>
      </c>
      <c r="AV158" s="15" t="s">
        <v>143</v>
      </c>
      <c r="AW158" s="15" t="s">
        <v>32</v>
      </c>
      <c r="AX158" s="15" t="s">
        <v>83</v>
      </c>
      <c r="AY158" s="265" t="s">
        <v>136</v>
      </c>
    </row>
    <row r="159" s="2" customFormat="1" ht="24.15" customHeight="1">
      <c r="A159" s="38"/>
      <c r="B159" s="39"/>
      <c r="C159" s="219" t="s">
        <v>150</v>
      </c>
      <c r="D159" s="219" t="s">
        <v>139</v>
      </c>
      <c r="E159" s="220" t="s">
        <v>171</v>
      </c>
      <c r="F159" s="221" t="s">
        <v>172</v>
      </c>
      <c r="G159" s="222" t="s">
        <v>154</v>
      </c>
      <c r="H159" s="223">
        <v>260</v>
      </c>
      <c r="I159" s="224"/>
      <c r="J159" s="225">
        <f>ROUND(I159*H159,2)</f>
        <v>0</v>
      </c>
      <c r="K159" s="226"/>
      <c r="L159" s="44"/>
      <c r="M159" s="227" t="s">
        <v>1</v>
      </c>
      <c r="N159" s="228" t="s">
        <v>40</v>
      </c>
      <c r="O159" s="91"/>
      <c r="P159" s="229">
        <f>O159*H159</f>
        <v>0</v>
      </c>
      <c r="Q159" s="229">
        <v>0.012</v>
      </c>
      <c r="R159" s="229">
        <f>Q159*H159</f>
        <v>3.1200000000000001</v>
      </c>
      <c r="S159" s="229">
        <v>0</v>
      </c>
      <c r="T159" s="230">
        <f>S159*H159</f>
        <v>0</v>
      </c>
      <c r="U159" s="38"/>
      <c r="V159" s="38"/>
      <c r="W159" s="38"/>
      <c r="X159" s="38"/>
      <c r="Y159" s="38"/>
      <c r="Z159" s="38"/>
      <c r="AA159" s="38"/>
      <c r="AB159" s="38"/>
      <c r="AC159" s="38"/>
      <c r="AD159" s="38"/>
      <c r="AE159" s="38"/>
      <c r="AR159" s="231" t="s">
        <v>143</v>
      </c>
      <c r="AT159" s="231" t="s">
        <v>139</v>
      </c>
      <c r="AU159" s="231" t="s">
        <v>85</v>
      </c>
      <c r="AY159" s="17" t="s">
        <v>136</v>
      </c>
      <c r="BE159" s="232">
        <f>IF(N159="základní",J159,0)</f>
        <v>0</v>
      </c>
      <c r="BF159" s="232">
        <f>IF(N159="snížená",J159,0)</f>
        <v>0</v>
      </c>
      <c r="BG159" s="232">
        <f>IF(N159="zákl. přenesená",J159,0)</f>
        <v>0</v>
      </c>
      <c r="BH159" s="232">
        <f>IF(N159="sníž. přenesená",J159,0)</f>
        <v>0</v>
      </c>
      <c r="BI159" s="232">
        <f>IF(N159="nulová",J159,0)</f>
        <v>0</v>
      </c>
      <c r="BJ159" s="17" t="s">
        <v>83</v>
      </c>
      <c r="BK159" s="232">
        <f>ROUND(I159*H159,2)</f>
        <v>0</v>
      </c>
      <c r="BL159" s="17" t="s">
        <v>143</v>
      </c>
      <c r="BM159" s="231" t="s">
        <v>173</v>
      </c>
    </row>
    <row r="160" s="2" customFormat="1" ht="24.15" customHeight="1">
      <c r="A160" s="38"/>
      <c r="B160" s="39"/>
      <c r="C160" s="219" t="s">
        <v>174</v>
      </c>
      <c r="D160" s="219" t="s">
        <v>139</v>
      </c>
      <c r="E160" s="220" t="s">
        <v>175</v>
      </c>
      <c r="F160" s="221" t="s">
        <v>176</v>
      </c>
      <c r="G160" s="222" t="s">
        <v>154</v>
      </c>
      <c r="H160" s="223">
        <v>260</v>
      </c>
      <c r="I160" s="224"/>
      <c r="J160" s="225">
        <f>ROUND(I160*H160,2)</f>
        <v>0</v>
      </c>
      <c r="K160" s="226"/>
      <c r="L160" s="44"/>
      <c r="M160" s="227" t="s">
        <v>1</v>
      </c>
      <c r="N160" s="228" t="s">
        <v>40</v>
      </c>
      <c r="O160" s="91"/>
      <c r="P160" s="229">
        <f>O160*H160</f>
        <v>0</v>
      </c>
      <c r="Q160" s="229">
        <v>0.021000000000000001</v>
      </c>
      <c r="R160" s="229">
        <f>Q160*H160</f>
        <v>5.46</v>
      </c>
      <c r="S160" s="229">
        <v>0</v>
      </c>
      <c r="T160" s="230">
        <f>S160*H160</f>
        <v>0</v>
      </c>
      <c r="U160" s="38"/>
      <c r="V160" s="38"/>
      <c r="W160" s="38"/>
      <c r="X160" s="38"/>
      <c r="Y160" s="38"/>
      <c r="Z160" s="38"/>
      <c r="AA160" s="38"/>
      <c r="AB160" s="38"/>
      <c r="AC160" s="38"/>
      <c r="AD160" s="38"/>
      <c r="AE160" s="38"/>
      <c r="AR160" s="231" t="s">
        <v>143</v>
      </c>
      <c r="AT160" s="231" t="s">
        <v>139</v>
      </c>
      <c r="AU160" s="231" t="s">
        <v>85</v>
      </c>
      <c r="AY160" s="17" t="s">
        <v>136</v>
      </c>
      <c r="BE160" s="232">
        <f>IF(N160="základní",J160,0)</f>
        <v>0</v>
      </c>
      <c r="BF160" s="232">
        <f>IF(N160="snížená",J160,0)</f>
        <v>0</v>
      </c>
      <c r="BG160" s="232">
        <f>IF(N160="zákl. přenesená",J160,0)</f>
        <v>0</v>
      </c>
      <c r="BH160" s="232">
        <f>IF(N160="sníž. přenesená",J160,0)</f>
        <v>0</v>
      </c>
      <c r="BI160" s="232">
        <f>IF(N160="nulová",J160,0)</f>
        <v>0</v>
      </c>
      <c r="BJ160" s="17" t="s">
        <v>83</v>
      </c>
      <c r="BK160" s="232">
        <f>ROUND(I160*H160,2)</f>
        <v>0</v>
      </c>
      <c r="BL160" s="17" t="s">
        <v>143</v>
      </c>
      <c r="BM160" s="231" t="s">
        <v>177</v>
      </c>
    </row>
    <row r="161" s="2" customFormat="1" ht="16.5" customHeight="1">
      <c r="A161" s="38"/>
      <c r="B161" s="39"/>
      <c r="C161" s="219" t="s">
        <v>178</v>
      </c>
      <c r="D161" s="219" t="s">
        <v>139</v>
      </c>
      <c r="E161" s="220" t="s">
        <v>179</v>
      </c>
      <c r="F161" s="221" t="s">
        <v>180</v>
      </c>
      <c r="G161" s="222" t="s">
        <v>154</v>
      </c>
      <c r="H161" s="223">
        <v>260</v>
      </c>
      <c r="I161" s="224"/>
      <c r="J161" s="225">
        <f>ROUND(I161*H161,2)</f>
        <v>0</v>
      </c>
      <c r="K161" s="226"/>
      <c r="L161" s="44"/>
      <c r="M161" s="227" t="s">
        <v>1</v>
      </c>
      <c r="N161" s="228" t="s">
        <v>40</v>
      </c>
      <c r="O161" s="91"/>
      <c r="P161" s="229">
        <f>O161*H161</f>
        <v>0</v>
      </c>
      <c r="Q161" s="229">
        <v>0.0040000000000000001</v>
      </c>
      <c r="R161" s="229">
        <f>Q161*H161</f>
        <v>1.04</v>
      </c>
      <c r="S161" s="229">
        <v>0</v>
      </c>
      <c r="T161" s="230">
        <f>S161*H161</f>
        <v>0</v>
      </c>
      <c r="U161" s="38"/>
      <c r="V161" s="38"/>
      <c r="W161" s="38"/>
      <c r="X161" s="38"/>
      <c r="Y161" s="38"/>
      <c r="Z161" s="38"/>
      <c r="AA161" s="38"/>
      <c r="AB161" s="38"/>
      <c r="AC161" s="38"/>
      <c r="AD161" s="38"/>
      <c r="AE161" s="38"/>
      <c r="AR161" s="231" t="s">
        <v>143</v>
      </c>
      <c r="AT161" s="231" t="s">
        <v>139</v>
      </c>
      <c r="AU161" s="231" t="s">
        <v>85</v>
      </c>
      <c r="AY161" s="17" t="s">
        <v>136</v>
      </c>
      <c r="BE161" s="232">
        <f>IF(N161="základní",J161,0)</f>
        <v>0</v>
      </c>
      <c r="BF161" s="232">
        <f>IF(N161="snížená",J161,0)</f>
        <v>0</v>
      </c>
      <c r="BG161" s="232">
        <f>IF(N161="zákl. přenesená",J161,0)</f>
        <v>0</v>
      </c>
      <c r="BH161" s="232">
        <f>IF(N161="sníž. přenesená",J161,0)</f>
        <v>0</v>
      </c>
      <c r="BI161" s="232">
        <f>IF(N161="nulová",J161,0)</f>
        <v>0</v>
      </c>
      <c r="BJ161" s="17" t="s">
        <v>83</v>
      </c>
      <c r="BK161" s="232">
        <f>ROUND(I161*H161,2)</f>
        <v>0</v>
      </c>
      <c r="BL161" s="17" t="s">
        <v>143</v>
      </c>
      <c r="BM161" s="231" t="s">
        <v>181</v>
      </c>
    </row>
    <row r="162" s="2" customFormat="1" ht="16.5" customHeight="1">
      <c r="A162" s="38"/>
      <c r="B162" s="39"/>
      <c r="C162" s="219" t="s">
        <v>182</v>
      </c>
      <c r="D162" s="219" t="s">
        <v>139</v>
      </c>
      <c r="E162" s="220" t="s">
        <v>183</v>
      </c>
      <c r="F162" s="221" t="s">
        <v>184</v>
      </c>
      <c r="G162" s="222" t="s">
        <v>154</v>
      </c>
      <c r="H162" s="223">
        <v>126</v>
      </c>
      <c r="I162" s="224"/>
      <c r="J162" s="225">
        <f>ROUND(I162*H162,2)</f>
        <v>0</v>
      </c>
      <c r="K162" s="226"/>
      <c r="L162" s="44"/>
      <c r="M162" s="227" t="s">
        <v>1</v>
      </c>
      <c r="N162" s="228" t="s">
        <v>40</v>
      </c>
      <c r="O162" s="91"/>
      <c r="P162" s="229">
        <f>O162*H162</f>
        <v>0</v>
      </c>
      <c r="Q162" s="229">
        <v>6.0000000000000002E-05</v>
      </c>
      <c r="R162" s="229">
        <f>Q162*H162</f>
        <v>0.0075599999999999999</v>
      </c>
      <c r="S162" s="229">
        <v>6.0000000000000002E-05</v>
      </c>
      <c r="T162" s="230">
        <f>S162*H162</f>
        <v>0.0075599999999999999</v>
      </c>
      <c r="U162" s="38"/>
      <c r="V162" s="38"/>
      <c r="W162" s="38"/>
      <c r="X162" s="38"/>
      <c r="Y162" s="38"/>
      <c r="Z162" s="38"/>
      <c r="AA162" s="38"/>
      <c r="AB162" s="38"/>
      <c r="AC162" s="38"/>
      <c r="AD162" s="38"/>
      <c r="AE162" s="38"/>
      <c r="AR162" s="231" t="s">
        <v>143</v>
      </c>
      <c r="AT162" s="231" t="s">
        <v>139</v>
      </c>
      <c r="AU162" s="231" t="s">
        <v>85</v>
      </c>
      <c r="AY162" s="17" t="s">
        <v>136</v>
      </c>
      <c r="BE162" s="232">
        <f>IF(N162="základní",J162,0)</f>
        <v>0</v>
      </c>
      <c r="BF162" s="232">
        <f>IF(N162="snížená",J162,0)</f>
        <v>0</v>
      </c>
      <c r="BG162" s="232">
        <f>IF(N162="zákl. přenesená",J162,0)</f>
        <v>0</v>
      </c>
      <c r="BH162" s="232">
        <f>IF(N162="sníž. přenesená",J162,0)</f>
        <v>0</v>
      </c>
      <c r="BI162" s="232">
        <f>IF(N162="nulová",J162,0)</f>
        <v>0</v>
      </c>
      <c r="BJ162" s="17" t="s">
        <v>83</v>
      </c>
      <c r="BK162" s="232">
        <f>ROUND(I162*H162,2)</f>
        <v>0</v>
      </c>
      <c r="BL162" s="17" t="s">
        <v>143</v>
      </c>
      <c r="BM162" s="231" t="s">
        <v>185</v>
      </c>
    </row>
    <row r="163" s="14" customFormat="1">
      <c r="A163" s="14"/>
      <c r="B163" s="244"/>
      <c r="C163" s="245"/>
      <c r="D163" s="235" t="s">
        <v>145</v>
      </c>
      <c r="E163" s="246" t="s">
        <v>1</v>
      </c>
      <c r="F163" s="247" t="s">
        <v>186</v>
      </c>
      <c r="G163" s="245"/>
      <c r="H163" s="248">
        <v>126</v>
      </c>
      <c r="I163" s="249"/>
      <c r="J163" s="245"/>
      <c r="K163" s="245"/>
      <c r="L163" s="250"/>
      <c r="M163" s="251"/>
      <c r="N163" s="252"/>
      <c r="O163" s="252"/>
      <c r="P163" s="252"/>
      <c r="Q163" s="252"/>
      <c r="R163" s="252"/>
      <c r="S163" s="252"/>
      <c r="T163" s="253"/>
      <c r="U163" s="14"/>
      <c r="V163" s="14"/>
      <c r="W163" s="14"/>
      <c r="X163" s="14"/>
      <c r="Y163" s="14"/>
      <c r="Z163" s="14"/>
      <c r="AA163" s="14"/>
      <c r="AB163" s="14"/>
      <c r="AC163" s="14"/>
      <c r="AD163" s="14"/>
      <c r="AE163" s="14"/>
      <c r="AT163" s="254" t="s">
        <v>145</v>
      </c>
      <c r="AU163" s="254" t="s">
        <v>85</v>
      </c>
      <c r="AV163" s="14" t="s">
        <v>85</v>
      </c>
      <c r="AW163" s="14" t="s">
        <v>32</v>
      </c>
      <c r="AX163" s="14" t="s">
        <v>75</v>
      </c>
      <c r="AY163" s="254" t="s">
        <v>136</v>
      </c>
    </row>
    <row r="164" s="15" customFormat="1">
      <c r="A164" s="15"/>
      <c r="B164" s="255"/>
      <c r="C164" s="256"/>
      <c r="D164" s="235" t="s">
        <v>145</v>
      </c>
      <c r="E164" s="257" t="s">
        <v>1</v>
      </c>
      <c r="F164" s="258" t="s">
        <v>149</v>
      </c>
      <c r="G164" s="256"/>
      <c r="H164" s="259">
        <v>126</v>
      </c>
      <c r="I164" s="260"/>
      <c r="J164" s="256"/>
      <c r="K164" s="256"/>
      <c r="L164" s="261"/>
      <c r="M164" s="262"/>
      <c r="N164" s="263"/>
      <c r="O164" s="263"/>
      <c r="P164" s="263"/>
      <c r="Q164" s="263"/>
      <c r="R164" s="263"/>
      <c r="S164" s="263"/>
      <c r="T164" s="264"/>
      <c r="U164" s="15"/>
      <c r="V164" s="15"/>
      <c r="W164" s="15"/>
      <c r="X164" s="15"/>
      <c r="Y164" s="15"/>
      <c r="Z164" s="15"/>
      <c r="AA164" s="15"/>
      <c r="AB164" s="15"/>
      <c r="AC164" s="15"/>
      <c r="AD164" s="15"/>
      <c r="AE164" s="15"/>
      <c r="AT164" s="265" t="s">
        <v>145</v>
      </c>
      <c r="AU164" s="265" t="s">
        <v>85</v>
      </c>
      <c r="AV164" s="15" t="s">
        <v>143</v>
      </c>
      <c r="AW164" s="15" t="s">
        <v>32</v>
      </c>
      <c r="AX164" s="15" t="s">
        <v>83</v>
      </c>
      <c r="AY164" s="265" t="s">
        <v>136</v>
      </c>
    </row>
    <row r="165" s="2" customFormat="1" ht="16.5" customHeight="1">
      <c r="A165" s="38"/>
      <c r="B165" s="39"/>
      <c r="C165" s="219" t="s">
        <v>187</v>
      </c>
      <c r="D165" s="219" t="s">
        <v>139</v>
      </c>
      <c r="E165" s="220" t="s">
        <v>188</v>
      </c>
      <c r="F165" s="221" t="s">
        <v>189</v>
      </c>
      <c r="G165" s="222" t="s">
        <v>154</v>
      </c>
      <c r="H165" s="223">
        <v>50</v>
      </c>
      <c r="I165" s="224"/>
      <c r="J165" s="225">
        <f>ROUND(I165*H165,2)</f>
        <v>0</v>
      </c>
      <c r="K165" s="226"/>
      <c r="L165" s="44"/>
      <c r="M165" s="227" t="s">
        <v>1</v>
      </c>
      <c r="N165" s="228" t="s">
        <v>40</v>
      </c>
      <c r="O165" s="91"/>
      <c r="P165" s="229">
        <f>O165*H165</f>
        <v>0</v>
      </c>
      <c r="Q165" s="229">
        <v>0.00011</v>
      </c>
      <c r="R165" s="229">
        <f>Q165*H165</f>
        <v>0.0055000000000000005</v>
      </c>
      <c r="S165" s="229">
        <v>6.0000000000000002E-05</v>
      </c>
      <c r="T165" s="230">
        <f>S165*H165</f>
        <v>0.0030000000000000001</v>
      </c>
      <c r="U165" s="38"/>
      <c r="V165" s="38"/>
      <c r="W165" s="38"/>
      <c r="X165" s="38"/>
      <c r="Y165" s="38"/>
      <c r="Z165" s="38"/>
      <c r="AA165" s="38"/>
      <c r="AB165" s="38"/>
      <c r="AC165" s="38"/>
      <c r="AD165" s="38"/>
      <c r="AE165" s="38"/>
      <c r="AR165" s="231" t="s">
        <v>143</v>
      </c>
      <c r="AT165" s="231" t="s">
        <v>139</v>
      </c>
      <c r="AU165" s="231" t="s">
        <v>85</v>
      </c>
      <c r="AY165" s="17" t="s">
        <v>136</v>
      </c>
      <c r="BE165" s="232">
        <f>IF(N165="základní",J165,0)</f>
        <v>0</v>
      </c>
      <c r="BF165" s="232">
        <f>IF(N165="snížená",J165,0)</f>
        <v>0</v>
      </c>
      <c r="BG165" s="232">
        <f>IF(N165="zákl. přenesená",J165,0)</f>
        <v>0</v>
      </c>
      <c r="BH165" s="232">
        <f>IF(N165="sníž. přenesená",J165,0)</f>
        <v>0</v>
      </c>
      <c r="BI165" s="232">
        <f>IF(N165="nulová",J165,0)</f>
        <v>0</v>
      </c>
      <c r="BJ165" s="17" t="s">
        <v>83</v>
      </c>
      <c r="BK165" s="232">
        <f>ROUND(I165*H165,2)</f>
        <v>0</v>
      </c>
      <c r="BL165" s="17" t="s">
        <v>143</v>
      </c>
      <c r="BM165" s="231" t="s">
        <v>190</v>
      </c>
    </row>
    <row r="166" s="12" customFormat="1" ht="22.8" customHeight="1">
      <c r="A166" s="12"/>
      <c r="B166" s="203"/>
      <c r="C166" s="204"/>
      <c r="D166" s="205" t="s">
        <v>74</v>
      </c>
      <c r="E166" s="217" t="s">
        <v>182</v>
      </c>
      <c r="F166" s="217" t="s">
        <v>191</v>
      </c>
      <c r="G166" s="204"/>
      <c r="H166" s="204"/>
      <c r="I166" s="207"/>
      <c r="J166" s="218">
        <f>BK166</f>
        <v>0</v>
      </c>
      <c r="K166" s="204"/>
      <c r="L166" s="209"/>
      <c r="M166" s="210"/>
      <c r="N166" s="211"/>
      <c r="O166" s="211"/>
      <c r="P166" s="212">
        <f>SUM(P167:P214)</f>
        <v>0</v>
      </c>
      <c r="Q166" s="211"/>
      <c r="R166" s="212">
        <f>SUM(R167:R214)</f>
        <v>0.010012</v>
      </c>
      <c r="S166" s="211"/>
      <c r="T166" s="213">
        <f>SUM(T167:T214)</f>
        <v>25.505355999999995</v>
      </c>
      <c r="U166" s="12"/>
      <c r="V166" s="12"/>
      <c r="W166" s="12"/>
      <c r="X166" s="12"/>
      <c r="Y166" s="12"/>
      <c r="Z166" s="12"/>
      <c r="AA166" s="12"/>
      <c r="AB166" s="12"/>
      <c r="AC166" s="12"/>
      <c r="AD166" s="12"/>
      <c r="AE166" s="12"/>
      <c r="AR166" s="214" t="s">
        <v>83</v>
      </c>
      <c r="AT166" s="215" t="s">
        <v>74</v>
      </c>
      <c r="AU166" s="215" t="s">
        <v>83</v>
      </c>
      <c r="AY166" s="214" t="s">
        <v>136</v>
      </c>
      <c r="BK166" s="216">
        <f>SUM(BK167:BK214)</f>
        <v>0</v>
      </c>
    </row>
    <row r="167" s="2" customFormat="1" ht="33" customHeight="1">
      <c r="A167" s="38"/>
      <c r="B167" s="39"/>
      <c r="C167" s="219" t="s">
        <v>192</v>
      </c>
      <c r="D167" s="219" t="s">
        <v>139</v>
      </c>
      <c r="E167" s="220" t="s">
        <v>193</v>
      </c>
      <c r="F167" s="221" t="s">
        <v>194</v>
      </c>
      <c r="G167" s="222" t="s">
        <v>154</v>
      </c>
      <c r="H167" s="223">
        <v>44.399999999999999</v>
      </c>
      <c r="I167" s="224"/>
      <c r="J167" s="225">
        <f>ROUND(I167*H167,2)</f>
        <v>0</v>
      </c>
      <c r="K167" s="226"/>
      <c r="L167" s="44"/>
      <c r="M167" s="227" t="s">
        <v>1</v>
      </c>
      <c r="N167" s="228" t="s">
        <v>40</v>
      </c>
      <c r="O167" s="91"/>
      <c r="P167" s="229">
        <f>O167*H167</f>
        <v>0</v>
      </c>
      <c r="Q167" s="229">
        <v>0.00012999999999999999</v>
      </c>
      <c r="R167" s="229">
        <f>Q167*H167</f>
        <v>0.0057719999999999994</v>
      </c>
      <c r="S167" s="229">
        <v>0</v>
      </c>
      <c r="T167" s="230">
        <f>S167*H167</f>
        <v>0</v>
      </c>
      <c r="U167" s="38"/>
      <c r="V167" s="38"/>
      <c r="W167" s="38"/>
      <c r="X167" s="38"/>
      <c r="Y167" s="38"/>
      <c r="Z167" s="38"/>
      <c r="AA167" s="38"/>
      <c r="AB167" s="38"/>
      <c r="AC167" s="38"/>
      <c r="AD167" s="38"/>
      <c r="AE167" s="38"/>
      <c r="AR167" s="231" t="s">
        <v>143</v>
      </c>
      <c r="AT167" s="231" t="s">
        <v>139</v>
      </c>
      <c r="AU167" s="231" t="s">
        <v>85</v>
      </c>
      <c r="AY167" s="17" t="s">
        <v>136</v>
      </c>
      <c r="BE167" s="232">
        <f>IF(N167="základní",J167,0)</f>
        <v>0</v>
      </c>
      <c r="BF167" s="232">
        <f>IF(N167="snížená",J167,0)</f>
        <v>0</v>
      </c>
      <c r="BG167" s="232">
        <f>IF(N167="zákl. přenesená",J167,0)</f>
        <v>0</v>
      </c>
      <c r="BH167" s="232">
        <f>IF(N167="sníž. přenesená",J167,0)</f>
        <v>0</v>
      </c>
      <c r="BI167" s="232">
        <f>IF(N167="nulová",J167,0)</f>
        <v>0</v>
      </c>
      <c r="BJ167" s="17" t="s">
        <v>83</v>
      </c>
      <c r="BK167" s="232">
        <f>ROUND(I167*H167,2)</f>
        <v>0</v>
      </c>
      <c r="BL167" s="17" t="s">
        <v>143</v>
      </c>
      <c r="BM167" s="231" t="s">
        <v>195</v>
      </c>
    </row>
    <row r="168" s="2" customFormat="1" ht="24.15" customHeight="1">
      <c r="A168" s="38"/>
      <c r="B168" s="39"/>
      <c r="C168" s="219" t="s">
        <v>8</v>
      </c>
      <c r="D168" s="219" t="s">
        <v>139</v>
      </c>
      <c r="E168" s="220" t="s">
        <v>196</v>
      </c>
      <c r="F168" s="221" t="s">
        <v>197</v>
      </c>
      <c r="G168" s="222" t="s">
        <v>154</v>
      </c>
      <c r="H168" s="223">
        <v>106</v>
      </c>
      <c r="I168" s="224"/>
      <c r="J168" s="225">
        <f>ROUND(I168*H168,2)</f>
        <v>0</v>
      </c>
      <c r="K168" s="226"/>
      <c r="L168" s="44"/>
      <c r="M168" s="227" t="s">
        <v>1</v>
      </c>
      <c r="N168" s="228" t="s">
        <v>40</v>
      </c>
      <c r="O168" s="91"/>
      <c r="P168" s="229">
        <f>O168*H168</f>
        <v>0</v>
      </c>
      <c r="Q168" s="229">
        <v>4.0000000000000003E-05</v>
      </c>
      <c r="R168" s="229">
        <f>Q168*H168</f>
        <v>0.0042400000000000007</v>
      </c>
      <c r="S168" s="229">
        <v>0</v>
      </c>
      <c r="T168" s="230">
        <f>S168*H168</f>
        <v>0</v>
      </c>
      <c r="U168" s="38"/>
      <c r="V168" s="38"/>
      <c r="W168" s="38"/>
      <c r="X168" s="38"/>
      <c r="Y168" s="38"/>
      <c r="Z168" s="38"/>
      <c r="AA168" s="38"/>
      <c r="AB168" s="38"/>
      <c r="AC168" s="38"/>
      <c r="AD168" s="38"/>
      <c r="AE168" s="38"/>
      <c r="AR168" s="231" t="s">
        <v>143</v>
      </c>
      <c r="AT168" s="231" t="s">
        <v>139</v>
      </c>
      <c r="AU168" s="231" t="s">
        <v>85</v>
      </c>
      <c r="AY168" s="17" t="s">
        <v>136</v>
      </c>
      <c r="BE168" s="232">
        <f>IF(N168="základní",J168,0)</f>
        <v>0</v>
      </c>
      <c r="BF168" s="232">
        <f>IF(N168="snížená",J168,0)</f>
        <v>0</v>
      </c>
      <c r="BG168" s="232">
        <f>IF(N168="zákl. přenesená",J168,0)</f>
        <v>0</v>
      </c>
      <c r="BH168" s="232">
        <f>IF(N168="sníž. přenesená",J168,0)</f>
        <v>0</v>
      </c>
      <c r="BI168" s="232">
        <f>IF(N168="nulová",J168,0)</f>
        <v>0</v>
      </c>
      <c r="BJ168" s="17" t="s">
        <v>83</v>
      </c>
      <c r="BK168" s="232">
        <f>ROUND(I168*H168,2)</f>
        <v>0</v>
      </c>
      <c r="BL168" s="17" t="s">
        <v>143</v>
      </c>
      <c r="BM168" s="231" t="s">
        <v>198</v>
      </c>
    </row>
    <row r="169" s="14" customFormat="1">
      <c r="A169" s="14"/>
      <c r="B169" s="244"/>
      <c r="C169" s="245"/>
      <c r="D169" s="235" t="s">
        <v>145</v>
      </c>
      <c r="E169" s="246" t="s">
        <v>1</v>
      </c>
      <c r="F169" s="247" t="s">
        <v>199</v>
      </c>
      <c r="G169" s="245"/>
      <c r="H169" s="248">
        <v>106</v>
      </c>
      <c r="I169" s="249"/>
      <c r="J169" s="245"/>
      <c r="K169" s="245"/>
      <c r="L169" s="250"/>
      <c r="M169" s="251"/>
      <c r="N169" s="252"/>
      <c r="O169" s="252"/>
      <c r="P169" s="252"/>
      <c r="Q169" s="252"/>
      <c r="R169" s="252"/>
      <c r="S169" s="252"/>
      <c r="T169" s="253"/>
      <c r="U169" s="14"/>
      <c r="V169" s="14"/>
      <c r="W169" s="14"/>
      <c r="X169" s="14"/>
      <c r="Y169" s="14"/>
      <c r="Z169" s="14"/>
      <c r="AA169" s="14"/>
      <c r="AB169" s="14"/>
      <c r="AC169" s="14"/>
      <c r="AD169" s="14"/>
      <c r="AE169" s="14"/>
      <c r="AT169" s="254" t="s">
        <v>145</v>
      </c>
      <c r="AU169" s="254" t="s">
        <v>85</v>
      </c>
      <c r="AV169" s="14" t="s">
        <v>85</v>
      </c>
      <c r="AW169" s="14" t="s">
        <v>32</v>
      </c>
      <c r="AX169" s="14" t="s">
        <v>75</v>
      </c>
      <c r="AY169" s="254" t="s">
        <v>136</v>
      </c>
    </row>
    <row r="170" s="15" customFormat="1">
      <c r="A170" s="15"/>
      <c r="B170" s="255"/>
      <c r="C170" s="256"/>
      <c r="D170" s="235" t="s">
        <v>145</v>
      </c>
      <c r="E170" s="257" t="s">
        <v>1</v>
      </c>
      <c r="F170" s="258" t="s">
        <v>149</v>
      </c>
      <c r="G170" s="256"/>
      <c r="H170" s="259">
        <v>106</v>
      </c>
      <c r="I170" s="260"/>
      <c r="J170" s="256"/>
      <c r="K170" s="256"/>
      <c r="L170" s="261"/>
      <c r="M170" s="262"/>
      <c r="N170" s="263"/>
      <c r="O170" s="263"/>
      <c r="P170" s="263"/>
      <c r="Q170" s="263"/>
      <c r="R170" s="263"/>
      <c r="S170" s="263"/>
      <c r="T170" s="264"/>
      <c r="U170" s="15"/>
      <c r="V170" s="15"/>
      <c r="W170" s="15"/>
      <c r="X170" s="15"/>
      <c r="Y170" s="15"/>
      <c r="Z170" s="15"/>
      <c r="AA170" s="15"/>
      <c r="AB170" s="15"/>
      <c r="AC170" s="15"/>
      <c r="AD170" s="15"/>
      <c r="AE170" s="15"/>
      <c r="AT170" s="265" t="s">
        <v>145</v>
      </c>
      <c r="AU170" s="265" t="s">
        <v>85</v>
      </c>
      <c r="AV170" s="15" t="s">
        <v>143</v>
      </c>
      <c r="AW170" s="15" t="s">
        <v>32</v>
      </c>
      <c r="AX170" s="15" t="s">
        <v>83</v>
      </c>
      <c r="AY170" s="265" t="s">
        <v>136</v>
      </c>
    </row>
    <row r="171" s="2" customFormat="1" ht="16.5" customHeight="1">
      <c r="A171" s="38"/>
      <c r="B171" s="39"/>
      <c r="C171" s="219" t="s">
        <v>200</v>
      </c>
      <c r="D171" s="219" t="s">
        <v>139</v>
      </c>
      <c r="E171" s="220" t="s">
        <v>201</v>
      </c>
      <c r="F171" s="221" t="s">
        <v>202</v>
      </c>
      <c r="G171" s="222" t="s">
        <v>142</v>
      </c>
      <c r="H171" s="223">
        <v>3</v>
      </c>
      <c r="I171" s="224"/>
      <c r="J171" s="225">
        <f>ROUND(I171*H171,2)</f>
        <v>0</v>
      </c>
      <c r="K171" s="226"/>
      <c r="L171" s="44"/>
      <c r="M171" s="227" t="s">
        <v>1</v>
      </c>
      <c r="N171" s="228" t="s">
        <v>40</v>
      </c>
      <c r="O171" s="91"/>
      <c r="P171" s="229">
        <f>O171*H171</f>
        <v>0</v>
      </c>
      <c r="Q171" s="229">
        <v>0</v>
      </c>
      <c r="R171" s="229">
        <f>Q171*H171</f>
        <v>0</v>
      </c>
      <c r="S171" s="229">
        <v>2</v>
      </c>
      <c r="T171" s="230">
        <f>S171*H171</f>
        <v>6</v>
      </c>
      <c r="U171" s="38"/>
      <c r="V171" s="38"/>
      <c r="W171" s="38"/>
      <c r="X171" s="38"/>
      <c r="Y171" s="38"/>
      <c r="Z171" s="38"/>
      <c r="AA171" s="38"/>
      <c r="AB171" s="38"/>
      <c r="AC171" s="38"/>
      <c r="AD171" s="38"/>
      <c r="AE171" s="38"/>
      <c r="AR171" s="231" t="s">
        <v>143</v>
      </c>
      <c r="AT171" s="231" t="s">
        <v>139</v>
      </c>
      <c r="AU171" s="231" t="s">
        <v>85</v>
      </c>
      <c r="AY171" s="17" t="s">
        <v>136</v>
      </c>
      <c r="BE171" s="232">
        <f>IF(N171="základní",J171,0)</f>
        <v>0</v>
      </c>
      <c r="BF171" s="232">
        <f>IF(N171="snížená",J171,0)</f>
        <v>0</v>
      </c>
      <c r="BG171" s="232">
        <f>IF(N171="zákl. přenesená",J171,0)</f>
        <v>0</v>
      </c>
      <c r="BH171" s="232">
        <f>IF(N171="sníž. přenesená",J171,0)</f>
        <v>0</v>
      </c>
      <c r="BI171" s="232">
        <f>IF(N171="nulová",J171,0)</f>
        <v>0</v>
      </c>
      <c r="BJ171" s="17" t="s">
        <v>83</v>
      </c>
      <c r="BK171" s="232">
        <f>ROUND(I171*H171,2)</f>
        <v>0</v>
      </c>
      <c r="BL171" s="17" t="s">
        <v>143</v>
      </c>
      <c r="BM171" s="231" t="s">
        <v>203</v>
      </c>
    </row>
    <row r="172" s="13" customFormat="1">
      <c r="A172" s="13"/>
      <c r="B172" s="233"/>
      <c r="C172" s="234"/>
      <c r="D172" s="235" t="s">
        <v>145</v>
      </c>
      <c r="E172" s="236" t="s">
        <v>1</v>
      </c>
      <c r="F172" s="237" t="s">
        <v>146</v>
      </c>
      <c r="G172" s="234"/>
      <c r="H172" s="236" t="s">
        <v>1</v>
      </c>
      <c r="I172" s="238"/>
      <c r="J172" s="234"/>
      <c r="K172" s="234"/>
      <c r="L172" s="239"/>
      <c r="M172" s="240"/>
      <c r="N172" s="241"/>
      <c r="O172" s="241"/>
      <c r="P172" s="241"/>
      <c r="Q172" s="241"/>
      <c r="R172" s="241"/>
      <c r="S172" s="241"/>
      <c r="T172" s="242"/>
      <c r="U172" s="13"/>
      <c r="V172" s="13"/>
      <c r="W172" s="13"/>
      <c r="X172" s="13"/>
      <c r="Y172" s="13"/>
      <c r="Z172" s="13"/>
      <c r="AA172" s="13"/>
      <c r="AB172" s="13"/>
      <c r="AC172" s="13"/>
      <c r="AD172" s="13"/>
      <c r="AE172" s="13"/>
      <c r="AT172" s="243" t="s">
        <v>145</v>
      </c>
      <c r="AU172" s="243" t="s">
        <v>85</v>
      </c>
      <c r="AV172" s="13" t="s">
        <v>83</v>
      </c>
      <c r="AW172" s="13" t="s">
        <v>32</v>
      </c>
      <c r="AX172" s="13" t="s">
        <v>75</v>
      </c>
      <c r="AY172" s="243" t="s">
        <v>136</v>
      </c>
    </row>
    <row r="173" s="13" customFormat="1">
      <c r="A173" s="13"/>
      <c r="B173" s="233"/>
      <c r="C173" s="234"/>
      <c r="D173" s="235" t="s">
        <v>145</v>
      </c>
      <c r="E173" s="236" t="s">
        <v>1</v>
      </c>
      <c r="F173" s="237" t="s">
        <v>204</v>
      </c>
      <c r="G173" s="234"/>
      <c r="H173" s="236" t="s">
        <v>1</v>
      </c>
      <c r="I173" s="238"/>
      <c r="J173" s="234"/>
      <c r="K173" s="234"/>
      <c r="L173" s="239"/>
      <c r="M173" s="240"/>
      <c r="N173" s="241"/>
      <c r="O173" s="241"/>
      <c r="P173" s="241"/>
      <c r="Q173" s="241"/>
      <c r="R173" s="241"/>
      <c r="S173" s="241"/>
      <c r="T173" s="242"/>
      <c r="U173" s="13"/>
      <c r="V173" s="13"/>
      <c r="W173" s="13"/>
      <c r="X173" s="13"/>
      <c r="Y173" s="13"/>
      <c r="Z173" s="13"/>
      <c r="AA173" s="13"/>
      <c r="AB173" s="13"/>
      <c r="AC173" s="13"/>
      <c r="AD173" s="13"/>
      <c r="AE173" s="13"/>
      <c r="AT173" s="243" t="s">
        <v>145</v>
      </c>
      <c r="AU173" s="243" t="s">
        <v>85</v>
      </c>
      <c r="AV173" s="13" t="s">
        <v>83</v>
      </c>
      <c r="AW173" s="13" t="s">
        <v>32</v>
      </c>
      <c r="AX173" s="13" t="s">
        <v>75</v>
      </c>
      <c r="AY173" s="243" t="s">
        <v>136</v>
      </c>
    </row>
    <row r="174" s="14" customFormat="1">
      <c r="A174" s="14"/>
      <c r="B174" s="244"/>
      <c r="C174" s="245"/>
      <c r="D174" s="235" t="s">
        <v>145</v>
      </c>
      <c r="E174" s="246" t="s">
        <v>1</v>
      </c>
      <c r="F174" s="247" t="s">
        <v>205</v>
      </c>
      <c r="G174" s="245"/>
      <c r="H174" s="248">
        <v>3</v>
      </c>
      <c r="I174" s="249"/>
      <c r="J174" s="245"/>
      <c r="K174" s="245"/>
      <c r="L174" s="250"/>
      <c r="M174" s="251"/>
      <c r="N174" s="252"/>
      <c r="O174" s="252"/>
      <c r="P174" s="252"/>
      <c r="Q174" s="252"/>
      <c r="R174" s="252"/>
      <c r="S174" s="252"/>
      <c r="T174" s="253"/>
      <c r="U174" s="14"/>
      <c r="V174" s="14"/>
      <c r="W174" s="14"/>
      <c r="X174" s="14"/>
      <c r="Y174" s="14"/>
      <c r="Z174" s="14"/>
      <c r="AA174" s="14"/>
      <c r="AB174" s="14"/>
      <c r="AC174" s="14"/>
      <c r="AD174" s="14"/>
      <c r="AE174" s="14"/>
      <c r="AT174" s="254" t="s">
        <v>145</v>
      </c>
      <c r="AU174" s="254" t="s">
        <v>85</v>
      </c>
      <c r="AV174" s="14" t="s">
        <v>85</v>
      </c>
      <c r="AW174" s="14" t="s">
        <v>32</v>
      </c>
      <c r="AX174" s="14" t="s">
        <v>75</v>
      </c>
      <c r="AY174" s="254" t="s">
        <v>136</v>
      </c>
    </row>
    <row r="175" s="15" customFormat="1">
      <c r="A175" s="15"/>
      <c r="B175" s="255"/>
      <c r="C175" s="256"/>
      <c r="D175" s="235" t="s">
        <v>145</v>
      </c>
      <c r="E175" s="257" t="s">
        <v>1</v>
      </c>
      <c r="F175" s="258" t="s">
        <v>149</v>
      </c>
      <c r="G175" s="256"/>
      <c r="H175" s="259">
        <v>3</v>
      </c>
      <c r="I175" s="260"/>
      <c r="J175" s="256"/>
      <c r="K175" s="256"/>
      <c r="L175" s="261"/>
      <c r="M175" s="262"/>
      <c r="N175" s="263"/>
      <c r="O175" s="263"/>
      <c r="P175" s="263"/>
      <c r="Q175" s="263"/>
      <c r="R175" s="263"/>
      <c r="S175" s="263"/>
      <c r="T175" s="264"/>
      <c r="U175" s="15"/>
      <c r="V175" s="15"/>
      <c r="W175" s="15"/>
      <c r="X175" s="15"/>
      <c r="Y175" s="15"/>
      <c r="Z175" s="15"/>
      <c r="AA175" s="15"/>
      <c r="AB175" s="15"/>
      <c r="AC175" s="15"/>
      <c r="AD175" s="15"/>
      <c r="AE175" s="15"/>
      <c r="AT175" s="265" t="s">
        <v>145</v>
      </c>
      <c r="AU175" s="265" t="s">
        <v>85</v>
      </c>
      <c r="AV175" s="15" t="s">
        <v>143</v>
      </c>
      <c r="AW175" s="15" t="s">
        <v>32</v>
      </c>
      <c r="AX175" s="15" t="s">
        <v>83</v>
      </c>
      <c r="AY175" s="265" t="s">
        <v>136</v>
      </c>
    </row>
    <row r="176" s="2" customFormat="1" ht="24.15" customHeight="1">
      <c r="A176" s="38"/>
      <c r="B176" s="39"/>
      <c r="C176" s="219" t="s">
        <v>206</v>
      </c>
      <c r="D176" s="219" t="s">
        <v>139</v>
      </c>
      <c r="E176" s="220" t="s">
        <v>207</v>
      </c>
      <c r="F176" s="221" t="s">
        <v>208</v>
      </c>
      <c r="G176" s="222" t="s">
        <v>154</v>
      </c>
      <c r="H176" s="223">
        <v>40.299999999999997</v>
      </c>
      <c r="I176" s="224"/>
      <c r="J176" s="225">
        <f>ROUND(I176*H176,2)</f>
        <v>0</v>
      </c>
      <c r="K176" s="226"/>
      <c r="L176" s="44"/>
      <c r="M176" s="227" t="s">
        <v>1</v>
      </c>
      <c r="N176" s="228" t="s">
        <v>40</v>
      </c>
      <c r="O176" s="91"/>
      <c r="P176" s="229">
        <f>O176*H176</f>
        <v>0</v>
      </c>
      <c r="Q176" s="229">
        <v>0</v>
      </c>
      <c r="R176" s="229">
        <f>Q176*H176</f>
        <v>0</v>
      </c>
      <c r="S176" s="229">
        <v>0.089999999999999997</v>
      </c>
      <c r="T176" s="230">
        <f>S176*H176</f>
        <v>3.6269999999999998</v>
      </c>
      <c r="U176" s="38"/>
      <c r="V176" s="38"/>
      <c r="W176" s="38"/>
      <c r="X176" s="38"/>
      <c r="Y176" s="38"/>
      <c r="Z176" s="38"/>
      <c r="AA176" s="38"/>
      <c r="AB176" s="38"/>
      <c r="AC176" s="38"/>
      <c r="AD176" s="38"/>
      <c r="AE176" s="38"/>
      <c r="AR176" s="231" t="s">
        <v>143</v>
      </c>
      <c r="AT176" s="231" t="s">
        <v>139</v>
      </c>
      <c r="AU176" s="231" t="s">
        <v>85</v>
      </c>
      <c r="AY176" s="17" t="s">
        <v>136</v>
      </c>
      <c r="BE176" s="232">
        <f>IF(N176="základní",J176,0)</f>
        <v>0</v>
      </c>
      <c r="BF176" s="232">
        <f>IF(N176="snížená",J176,0)</f>
        <v>0</v>
      </c>
      <c r="BG176" s="232">
        <f>IF(N176="zákl. přenesená",J176,0)</f>
        <v>0</v>
      </c>
      <c r="BH176" s="232">
        <f>IF(N176="sníž. přenesená",J176,0)</f>
        <v>0</v>
      </c>
      <c r="BI176" s="232">
        <f>IF(N176="nulová",J176,0)</f>
        <v>0</v>
      </c>
      <c r="BJ176" s="17" t="s">
        <v>83</v>
      </c>
      <c r="BK176" s="232">
        <f>ROUND(I176*H176,2)</f>
        <v>0</v>
      </c>
      <c r="BL176" s="17" t="s">
        <v>143</v>
      </c>
      <c r="BM176" s="231" t="s">
        <v>209</v>
      </c>
    </row>
    <row r="177" s="2" customFormat="1" ht="21.75" customHeight="1">
      <c r="A177" s="38"/>
      <c r="B177" s="39"/>
      <c r="C177" s="219" t="s">
        <v>210</v>
      </c>
      <c r="D177" s="219" t="s">
        <v>139</v>
      </c>
      <c r="E177" s="220" t="s">
        <v>211</v>
      </c>
      <c r="F177" s="221" t="s">
        <v>212</v>
      </c>
      <c r="G177" s="222" t="s">
        <v>154</v>
      </c>
      <c r="H177" s="223">
        <v>67.799999999999997</v>
      </c>
      <c r="I177" s="224"/>
      <c r="J177" s="225">
        <f>ROUND(I177*H177,2)</f>
        <v>0</v>
      </c>
      <c r="K177" s="226"/>
      <c r="L177" s="44"/>
      <c r="M177" s="227" t="s">
        <v>1</v>
      </c>
      <c r="N177" s="228" t="s">
        <v>40</v>
      </c>
      <c r="O177" s="91"/>
      <c r="P177" s="229">
        <f>O177*H177</f>
        <v>0</v>
      </c>
      <c r="Q177" s="229">
        <v>0</v>
      </c>
      <c r="R177" s="229">
        <f>Q177*H177</f>
        <v>0</v>
      </c>
      <c r="S177" s="229">
        <v>0</v>
      </c>
      <c r="T177" s="230">
        <f>S177*H177</f>
        <v>0</v>
      </c>
      <c r="U177" s="38"/>
      <c r="V177" s="38"/>
      <c r="W177" s="38"/>
      <c r="X177" s="38"/>
      <c r="Y177" s="38"/>
      <c r="Z177" s="38"/>
      <c r="AA177" s="38"/>
      <c r="AB177" s="38"/>
      <c r="AC177" s="38"/>
      <c r="AD177" s="38"/>
      <c r="AE177" s="38"/>
      <c r="AR177" s="231" t="s">
        <v>143</v>
      </c>
      <c r="AT177" s="231" t="s">
        <v>139</v>
      </c>
      <c r="AU177" s="231" t="s">
        <v>85</v>
      </c>
      <c r="AY177" s="17" t="s">
        <v>136</v>
      </c>
      <c r="BE177" s="232">
        <f>IF(N177="základní",J177,0)</f>
        <v>0</v>
      </c>
      <c r="BF177" s="232">
        <f>IF(N177="snížená",J177,0)</f>
        <v>0</v>
      </c>
      <c r="BG177" s="232">
        <f>IF(N177="zákl. přenesená",J177,0)</f>
        <v>0</v>
      </c>
      <c r="BH177" s="232">
        <f>IF(N177="sníž. přenesená",J177,0)</f>
        <v>0</v>
      </c>
      <c r="BI177" s="232">
        <f>IF(N177="nulová",J177,0)</f>
        <v>0</v>
      </c>
      <c r="BJ177" s="17" t="s">
        <v>83</v>
      </c>
      <c r="BK177" s="232">
        <f>ROUND(I177*H177,2)</f>
        <v>0</v>
      </c>
      <c r="BL177" s="17" t="s">
        <v>143</v>
      </c>
      <c r="BM177" s="231" t="s">
        <v>213</v>
      </c>
    </row>
    <row r="178" s="13" customFormat="1">
      <c r="A178" s="13"/>
      <c r="B178" s="233"/>
      <c r="C178" s="234"/>
      <c r="D178" s="235" t="s">
        <v>145</v>
      </c>
      <c r="E178" s="236" t="s">
        <v>1</v>
      </c>
      <c r="F178" s="237" t="s">
        <v>146</v>
      </c>
      <c r="G178" s="234"/>
      <c r="H178" s="236" t="s">
        <v>1</v>
      </c>
      <c r="I178" s="238"/>
      <c r="J178" s="234"/>
      <c r="K178" s="234"/>
      <c r="L178" s="239"/>
      <c r="M178" s="240"/>
      <c r="N178" s="241"/>
      <c r="O178" s="241"/>
      <c r="P178" s="241"/>
      <c r="Q178" s="241"/>
      <c r="R178" s="241"/>
      <c r="S178" s="241"/>
      <c r="T178" s="242"/>
      <c r="U178" s="13"/>
      <c r="V178" s="13"/>
      <c r="W178" s="13"/>
      <c r="X178" s="13"/>
      <c r="Y178" s="13"/>
      <c r="Z178" s="13"/>
      <c r="AA178" s="13"/>
      <c r="AB178" s="13"/>
      <c r="AC178" s="13"/>
      <c r="AD178" s="13"/>
      <c r="AE178" s="13"/>
      <c r="AT178" s="243" t="s">
        <v>145</v>
      </c>
      <c r="AU178" s="243" t="s">
        <v>85</v>
      </c>
      <c r="AV178" s="13" t="s">
        <v>83</v>
      </c>
      <c r="AW178" s="13" t="s">
        <v>32</v>
      </c>
      <c r="AX178" s="13" t="s">
        <v>75</v>
      </c>
      <c r="AY178" s="243" t="s">
        <v>136</v>
      </c>
    </row>
    <row r="179" s="13" customFormat="1">
      <c r="A179" s="13"/>
      <c r="B179" s="233"/>
      <c r="C179" s="234"/>
      <c r="D179" s="235" t="s">
        <v>145</v>
      </c>
      <c r="E179" s="236" t="s">
        <v>1</v>
      </c>
      <c r="F179" s="237" t="s">
        <v>214</v>
      </c>
      <c r="G179" s="234"/>
      <c r="H179" s="236" t="s">
        <v>1</v>
      </c>
      <c r="I179" s="238"/>
      <c r="J179" s="234"/>
      <c r="K179" s="234"/>
      <c r="L179" s="239"/>
      <c r="M179" s="240"/>
      <c r="N179" s="241"/>
      <c r="O179" s="241"/>
      <c r="P179" s="241"/>
      <c r="Q179" s="241"/>
      <c r="R179" s="241"/>
      <c r="S179" s="241"/>
      <c r="T179" s="242"/>
      <c r="U179" s="13"/>
      <c r="V179" s="13"/>
      <c r="W179" s="13"/>
      <c r="X179" s="13"/>
      <c r="Y179" s="13"/>
      <c r="Z179" s="13"/>
      <c r="AA179" s="13"/>
      <c r="AB179" s="13"/>
      <c r="AC179" s="13"/>
      <c r="AD179" s="13"/>
      <c r="AE179" s="13"/>
      <c r="AT179" s="243" t="s">
        <v>145</v>
      </c>
      <c r="AU179" s="243" t="s">
        <v>85</v>
      </c>
      <c r="AV179" s="13" t="s">
        <v>83</v>
      </c>
      <c r="AW179" s="13" t="s">
        <v>32</v>
      </c>
      <c r="AX179" s="13" t="s">
        <v>75</v>
      </c>
      <c r="AY179" s="243" t="s">
        <v>136</v>
      </c>
    </row>
    <row r="180" s="14" customFormat="1">
      <c r="A180" s="14"/>
      <c r="B180" s="244"/>
      <c r="C180" s="245"/>
      <c r="D180" s="235" t="s">
        <v>145</v>
      </c>
      <c r="E180" s="246" t="s">
        <v>1</v>
      </c>
      <c r="F180" s="247" t="s">
        <v>215</v>
      </c>
      <c r="G180" s="245"/>
      <c r="H180" s="248">
        <v>67.799999999999997</v>
      </c>
      <c r="I180" s="249"/>
      <c r="J180" s="245"/>
      <c r="K180" s="245"/>
      <c r="L180" s="250"/>
      <c r="M180" s="251"/>
      <c r="N180" s="252"/>
      <c r="O180" s="252"/>
      <c r="P180" s="252"/>
      <c r="Q180" s="252"/>
      <c r="R180" s="252"/>
      <c r="S180" s="252"/>
      <c r="T180" s="253"/>
      <c r="U180" s="14"/>
      <c r="V180" s="14"/>
      <c r="W180" s="14"/>
      <c r="X180" s="14"/>
      <c r="Y180" s="14"/>
      <c r="Z180" s="14"/>
      <c r="AA180" s="14"/>
      <c r="AB180" s="14"/>
      <c r="AC180" s="14"/>
      <c r="AD180" s="14"/>
      <c r="AE180" s="14"/>
      <c r="AT180" s="254" t="s">
        <v>145</v>
      </c>
      <c r="AU180" s="254" t="s">
        <v>85</v>
      </c>
      <c r="AV180" s="14" t="s">
        <v>85</v>
      </c>
      <c r="AW180" s="14" t="s">
        <v>32</v>
      </c>
      <c r="AX180" s="14" t="s">
        <v>75</v>
      </c>
      <c r="AY180" s="254" t="s">
        <v>136</v>
      </c>
    </row>
    <row r="181" s="15" customFormat="1">
      <c r="A181" s="15"/>
      <c r="B181" s="255"/>
      <c r="C181" s="256"/>
      <c r="D181" s="235" t="s">
        <v>145</v>
      </c>
      <c r="E181" s="257" t="s">
        <v>1</v>
      </c>
      <c r="F181" s="258" t="s">
        <v>149</v>
      </c>
      <c r="G181" s="256"/>
      <c r="H181" s="259">
        <v>67.799999999999997</v>
      </c>
      <c r="I181" s="260"/>
      <c r="J181" s="256"/>
      <c r="K181" s="256"/>
      <c r="L181" s="261"/>
      <c r="M181" s="262"/>
      <c r="N181" s="263"/>
      <c r="O181" s="263"/>
      <c r="P181" s="263"/>
      <c r="Q181" s="263"/>
      <c r="R181" s="263"/>
      <c r="S181" s="263"/>
      <c r="T181" s="264"/>
      <c r="U181" s="15"/>
      <c r="V181" s="15"/>
      <c r="W181" s="15"/>
      <c r="X181" s="15"/>
      <c r="Y181" s="15"/>
      <c r="Z181" s="15"/>
      <c r="AA181" s="15"/>
      <c r="AB181" s="15"/>
      <c r="AC181" s="15"/>
      <c r="AD181" s="15"/>
      <c r="AE181" s="15"/>
      <c r="AT181" s="265" t="s">
        <v>145</v>
      </c>
      <c r="AU181" s="265" t="s">
        <v>85</v>
      </c>
      <c r="AV181" s="15" t="s">
        <v>143</v>
      </c>
      <c r="AW181" s="15" t="s">
        <v>32</v>
      </c>
      <c r="AX181" s="15" t="s">
        <v>83</v>
      </c>
      <c r="AY181" s="265" t="s">
        <v>136</v>
      </c>
    </row>
    <row r="182" s="2" customFormat="1" ht="24.15" customHeight="1">
      <c r="A182" s="38"/>
      <c r="B182" s="39"/>
      <c r="C182" s="219" t="s">
        <v>216</v>
      </c>
      <c r="D182" s="219" t="s">
        <v>139</v>
      </c>
      <c r="E182" s="220" t="s">
        <v>217</v>
      </c>
      <c r="F182" s="221" t="s">
        <v>218</v>
      </c>
      <c r="G182" s="222" t="s">
        <v>154</v>
      </c>
      <c r="H182" s="223">
        <v>135.59999999999999</v>
      </c>
      <c r="I182" s="224"/>
      <c r="J182" s="225">
        <f>ROUND(I182*H182,2)</f>
        <v>0</v>
      </c>
      <c r="K182" s="226"/>
      <c r="L182" s="44"/>
      <c r="M182" s="227" t="s">
        <v>1</v>
      </c>
      <c r="N182" s="228" t="s">
        <v>40</v>
      </c>
      <c r="O182" s="91"/>
      <c r="P182" s="229">
        <f>O182*H182</f>
        <v>0</v>
      </c>
      <c r="Q182" s="229">
        <v>0</v>
      </c>
      <c r="R182" s="229">
        <f>Q182*H182</f>
        <v>0</v>
      </c>
      <c r="S182" s="229">
        <v>0</v>
      </c>
      <c r="T182" s="230">
        <f>S182*H182</f>
        <v>0</v>
      </c>
      <c r="U182" s="38"/>
      <c r="V182" s="38"/>
      <c r="W182" s="38"/>
      <c r="X182" s="38"/>
      <c r="Y182" s="38"/>
      <c r="Z182" s="38"/>
      <c r="AA182" s="38"/>
      <c r="AB182" s="38"/>
      <c r="AC182" s="38"/>
      <c r="AD182" s="38"/>
      <c r="AE182" s="38"/>
      <c r="AR182" s="231" t="s">
        <v>143</v>
      </c>
      <c r="AT182" s="231" t="s">
        <v>139</v>
      </c>
      <c r="AU182" s="231" t="s">
        <v>85</v>
      </c>
      <c r="AY182" s="17" t="s">
        <v>136</v>
      </c>
      <c r="BE182" s="232">
        <f>IF(N182="základní",J182,0)</f>
        <v>0</v>
      </c>
      <c r="BF182" s="232">
        <f>IF(N182="snížená",J182,0)</f>
        <v>0</v>
      </c>
      <c r="BG182" s="232">
        <f>IF(N182="zákl. přenesená",J182,0)</f>
        <v>0</v>
      </c>
      <c r="BH182" s="232">
        <f>IF(N182="sníž. přenesená",J182,0)</f>
        <v>0</v>
      </c>
      <c r="BI182" s="232">
        <f>IF(N182="nulová",J182,0)</f>
        <v>0</v>
      </c>
      <c r="BJ182" s="17" t="s">
        <v>83</v>
      </c>
      <c r="BK182" s="232">
        <f>ROUND(I182*H182,2)</f>
        <v>0</v>
      </c>
      <c r="BL182" s="17" t="s">
        <v>143</v>
      </c>
      <c r="BM182" s="231" t="s">
        <v>219</v>
      </c>
    </row>
    <row r="183" s="14" customFormat="1">
      <c r="A183" s="14"/>
      <c r="B183" s="244"/>
      <c r="C183" s="245"/>
      <c r="D183" s="235" t="s">
        <v>145</v>
      </c>
      <c r="E183" s="245"/>
      <c r="F183" s="247" t="s">
        <v>220</v>
      </c>
      <c r="G183" s="245"/>
      <c r="H183" s="248">
        <v>135.59999999999999</v>
      </c>
      <c r="I183" s="249"/>
      <c r="J183" s="245"/>
      <c r="K183" s="245"/>
      <c r="L183" s="250"/>
      <c r="M183" s="251"/>
      <c r="N183" s="252"/>
      <c r="O183" s="252"/>
      <c r="P183" s="252"/>
      <c r="Q183" s="252"/>
      <c r="R183" s="252"/>
      <c r="S183" s="252"/>
      <c r="T183" s="253"/>
      <c r="U183" s="14"/>
      <c r="V183" s="14"/>
      <c r="W183" s="14"/>
      <c r="X183" s="14"/>
      <c r="Y183" s="14"/>
      <c r="Z183" s="14"/>
      <c r="AA183" s="14"/>
      <c r="AB183" s="14"/>
      <c r="AC183" s="14"/>
      <c r="AD183" s="14"/>
      <c r="AE183" s="14"/>
      <c r="AT183" s="254" t="s">
        <v>145</v>
      </c>
      <c r="AU183" s="254" t="s">
        <v>85</v>
      </c>
      <c r="AV183" s="14" t="s">
        <v>85</v>
      </c>
      <c r="AW183" s="14" t="s">
        <v>4</v>
      </c>
      <c r="AX183" s="14" t="s">
        <v>83</v>
      </c>
      <c r="AY183" s="254" t="s">
        <v>136</v>
      </c>
    </row>
    <row r="184" s="2" customFormat="1" ht="24.15" customHeight="1">
      <c r="A184" s="38"/>
      <c r="B184" s="39"/>
      <c r="C184" s="219" t="s">
        <v>221</v>
      </c>
      <c r="D184" s="219" t="s">
        <v>139</v>
      </c>
      <c r="E184" s="220" t="s">
        <v>222</v>
      </c>
      <c r="F184" s="221" t="s">
        <v>223</v>
      </c>
      <c r="G184" s="222" t="s">
        <v>154</v>
      </c>
      <c r="H184" s="223">
        <v>40.299999999999997</v>
      </c>
      <c r="I184" s="224"/>
      <c r="J184" s="225">
        <f>ROUND(I184*H184,2)</f>
        <v>0</v>
      </c>
      <c r="K184" s="226"/>
      <c r="L184" s="44"/>
      <c r="M184" s="227" t="s">
        <v>1</v>
      </c>
      <c r="N184" s="228" t="s">
        <v>40</v>
      </c>
      <c r="O184" s="91"/>
      <c r="P184" s="229">
        <f>O184*H184</f>
        <v>0</v>
      </c>
      <c r="Q184" s="229">
        <v>0</v>
      </c>
      <c r="R184" s="229">
        <f>Q184*H184</f>
        <v>0</v>
      </c>
      <c r="S184" s="229">
        <v>0.035000000000000003</v>
      </c>
      <c r="T184" s="230">
        <f>S184*H184</f>
        <v>1.4105000000000001</v>
      </c>
      <c r="U184" s="38"/>
      <c r="V184" s="38"/>
      <c r="W184" s="38"/>
      <c r="X184" s="38"/>
      <c r="Y184" s="38"/>
      <c r="Z184" s="38"/>
      <c r="AA184" s="38"/>
      <c r="AB184" s="38"/>
      <c r="AC184" s="38"/>
      <c r="AD184" s="38"/>
      <c r="AE184" s="38"/>
      <c r="AR184" s="231" t="s">
        <v>143</v>
      </c>
      <c r="AT184" s="231" t="s">
        <v>139</v>
      </c>
      <c r="AU184" s="231" t="s">
        <v>85</v>
      </c>
      <c r="AY184" s="17" t="s">
        <v>136</v>
      </c>
      <c r="BE184" s="232">
        <f>IF(N184="základní",J184,0)</f>
        <v>0</v>
      </c>
      <c r="BF184" s="232">
        <f>IF(N184="snížená",J184,0)</f>
        <v>0</v>
      </c>
      <c r="BG184" s="232">
        <f>IF(N184="zákl. přenesená",J184,0)</f>
        <v>0</v>
      </c>
      <c r="BH184" s="232">
        <f>IF(N184="sníž. přenesená",J184,0)</f>
        <v>0</v>
      </c>
      <c r="BI184" s="232">
        <f>IF(N184="nulová",J184,0)</f>
        <v>0</v>
      </c>
      <c r="BJ184" s="17" t="s">
        <v>83</v>
      </c>
      <c r="BK184" s="232">
        <f>ROUND(I184*H184,2)</f>
        <v>0</v>
      </c>
      <c r="BL184" s="17" t="s">
        <v>143</v>
      </c>
      <c r="BM184" s="231" t="s">
        <v>224</v>
      </c>
    </row>
    <row r="185" s="13" customFormat="1">
      <c r="A185" s="13"/>
      <c r="B185" s="233"/>
      <c r="C185" s="234"/>
      <c r="D185" s="235" t="s">
        <v>145</v>
      </c>
      <c r="E185" s="236" t="s">
        <v>1</v>
      </c>
      <c r="F185" s="237" t="s">
        <v>146</v>
      </c>
      <c r="G185" s="234"/>
      <c r="H185" s="236" t="s">
        <v>1</v>
      </c>
      <c r="I185" s="238"/>
      <c r="J185" s="234"/>
      <c r="K185" s="234"/>
      <c r="L185" s="239"/>
      <c r="M185" s="240"/>
      <c r="N185" s="241"/>
      <c r="O185" s="241"/>
      <c r="P185" s="241"/>
      <c r="Q185" s="241"/>
      <c r="R185" s="241"/>
      <c r="S185" s="241"/>
      <c r="T185" s="242"/>
      <c r="U185" s="13"/>
      <c r="V185" s="13"/>
      <c r="W185" s="13"/>
      <c r="X185" s="13"/>
      <c r="Y185" s="13"/>
      <c r="Z185" s="13"/>
      <c r="AA185" s="13"/>
      <c r="AB185" s="13"/>
      <c r="AC185" s="13"/>
      <c r="AD185" s="13"/>
      <c r="AE185" s="13"/>
      <c r="AT185" s="243" t="s">
        <v>145</v>
      </c>
      <c r="AU185" s="243" t="s">
        <v>85</v>
      </c>
      <c r="AV185" s="13" t="s">
        <v>83</v>
      </c>
      <c r="AW185" s="13" t="s">
        <v>32</v>
      </c>
      <c r="AX185" s="13" t="s">
        <v>75</v>
      </c>
      <c r="AY185" s="243" t="s">
        <v>136</v>
      </c>
    </row>
    <row r="186" s="13" customFormat="1">
      <c r="A186" s="13"/>
      <c r="B186" s="233"/>
      <c r="C186" s="234"/>
      <c r="D186" s="235" t="s">
        <v>145</v>
      </c>
      <c r="E186" s="236" t="s">
        <v>1</v>
      </c>
      <c r="F186" s="237" t="s">
        <v>225</v>
      </c>
      <c r="G186" s="234"/>
      <c r="H186" s="236" t="s">
        <v>1</v>
      </c>
      <c r="I186" s="238"/>
      <c r="J186" s="234"/>
      <c r="K186" s="234"/>
      <c r="L186" s="239"/>
      <c r="M186" s="240"/>
      <c r="N186" s="241"/>
      <c r="O186" s="241"/>
      <c r="P186" s="241"/>
      <c r="Q186" s="241"/>
      <c r="R186" s="241"/>
      <c r="S186" s="241"/>
      <c r="T186" s="242"/>
      <c r="U186" s="13"/>
      <c r="V186" s="13"/>
      <c r="W186" s="13"/>
      <c r="X186" s="13"/>
      <c r="Y186" s="13"/>
      <c r="Z186" s="13"/>
      <c r="AA186" s="13"/>
      <c r="AB186" s="13"/>
      <c r="AC186" s="13"/>
      <c r="AD186" s="13"/>
      <c r="AE186" s="13"/>
      <c r="AT186" s="243" t="s">
        <v>145</v>
      </c>
      <c r="AU186" s="243" t="s">
        <v>85</v>
      </c>
      <c r="AV186" s="13" t="s">
        <v>83</v>
      </c>
      <c r="AW186" s="13" t="s">
        <v>32</v>
      </c>
      <c r="AX186" s="13" t="s">
        <v>75</v>
      </c>
      <c r="AY186" s="243" t="s">
        <v>136</v>
      </c>
    </row>
    <row r="187" s="14" customFormat="1">
      <c r="A187" s="14"/>
      <c r="B187" s="244"/>
      <c r="C187" s="245"/>
      <c r="D187" s="235" t="s">
        <v>145</v>
      </c>
      <c r="E187" s="246" t="s">
        <v>1</v>
      </c>
      <c r="F187" s="247" t="s">
        <v>226</v>
      </c>
      <c r="G187" s="245"/>
      <c r="H187" s="248">
        <v>40.299999999999997</v>
      </c>
      <c r="I187" s="249"/>
      <c r="J187" s="245"/>
      <c r="K187" s="245"/>
      <c r="L187" s="250"/>
      <c r="M187" s="251"/>
      <c r="N187" s="252"/>
      <c r="O187" s="252"/>
      <c r="P187" s="252"/>
      <c r="Q187" s="252"/>
      <c r="R187" s="252"/>
      <c r="S187" s="252"/>
      <c r="T187" s="253"/>
      <c r="U187" s="14"/>
      <c r="V187" s="14"/>
      <c r="W187" s="14"/>
      <c r="X187" s="14"/>
      <c r="Y187" s="14"/>
      <c r="Z187" s="14"/>
      <c r="AA187" s="14"/>
      <c r="AB187" s="14"/>
      <c r="AC187" s="14"/>
      <c r="AD187" s="14"/>
      <c r="AE187" s="14"/>
      <c r="AT187" s="254" t="s">
        <v>145</v>
      </c>
      <c r="AU187" s="254" t="s">
        <v>85</v>
      </c>
      <c r="AV187" s="14" t="s">
        <v>85</v>
      </c>
      <c r="AW187" s="14" t="s">
        <v>32</v>
      </c>
      <c r="AX187" s="14" t="s">
        <v>75</v>
      </c>
      <c r="AY187" s="254" t="s">
        <v>136</v>
      </c>
    </row>
    <row r="188" s="15" customFormat="1">
      <c r="A188" s="15"/>
      <c r="B188" s="255"/>
      <c r="C188" s="256"/>
      <c r="D188" s="235" t="s">
        <v>145</v>
      </c>
      <c r="E188" s="257" t="s">
        <v>1</v>
      </c>
      <c r="F188" s="258" t="s">
        <v>149</v>
      </c>
      <c r="G188" s="256"/>
      <c r="H188" s="259">
        <v>40.299999999999997</v>
      </c>
      <c r="I188" s="260"/>
      <c r="J188" s="256"/>
      <c r="K188" s="256"/>
      <c r="L188" s="261"/>
      <c r="M188" s="262"/>
      <c r="N188" s="263"/>
      <c r="O188" s="263"/>
      <c r="P188" s="263"/>
      <c r="Q188" s="263"/>
      <c r="R188" s="263"/>
      <c r="S188" s="263"/>
      <c r="T188" s="264"/>
      <c r="U188" s="15"/>
      <c r="V188" s="15"/>
      <c r="W188" s="15"/>
      <c r="X188" s="15"/>
      <c r="Y188" s="15"/>
      <c r="Z188" s="15"/>
      <c r="AA188" s="15"/>
      <c r="AB188" s="15"/>
      <c r="AC188" s="15"/>
      <c r="AD188" s="15"/>
      <c r="AE188" s="15"/>
      <c r="AT188" s="265" t="s">
        <v>145</v>
      </c>
      <c r="AU188" s="265" t="s">
        <v>85</v>
      </c>
      <c r="AV188" s="15" t="s">
        <v>143</v>
      </c>
      <c r="AW188" s="15" t="s">
        <v>32</v>
      </c>
      <c r="AX188" s="15" t="s">
        <v>83</v>
      </c>
      <c r="AY188" s="265" t="s">
        <v>136</v>
      </c>
    </row>
    <row r="189" s="2" customFormat="1" ht="16.5" customHeight="1">
      <c r="A189" s="38"/>
      <c r="B189" s="39"/>
      <c r="C189" s="219" t="s">
        <v>227</v>
      </c>
      <c r="D189" s="219" t="s">
        <v>139</v>
      </c>
      <c r="E189" s="220" t="s">
        <v>228</v>
      </c>
      <c r="F189" s="221" t="s">
        <v>229</v>
      </c>
      <c r="G189" s="222" t="s">
        <v>230</v>
      </c>
      <c r="H189" s="223">
        <v>65</v>
      </c>
      <c r="I189" s="224"/>
      <c r="J189" s="225">
        <f>ROUND(I189*H189,2)</f>
        <v>0</v>
      </c>
      <c r="K189" s="226"/>
      <c r="L189" s="44"/>
      <c r="M189" s="227" t="s">
        <v>1</v>
      </c>
      <c r="N189" s="228" t="s">
        <v>40</v>
      </c>
      <c r="O189" s="91"/>
      <c r="P189" s="229">
        <f>O189*H189</f>
        <v>0</v>
      </c>
      <c r="Q189" s="229">
        <v>0</v>
      </c>
      <c r="R189" s="229">
        <f>Q189*H189</f>
        <v>0</v>
      </c>
      <c r="S189" s="229">
        <v>0.0089999999999999993</v>
      </c>
      <c r="T189" s="230">
        <f>S189*H189</f>
        <v>0.58499999999999996</v>
      </c>
      <c r="U189" s="38"/>
      <c r="V189" s="38"/>
      <c r="W189" s="38"/>
      <c r="X189" s="38"/>
      <c r="Y189" s="38"/>
      <c r="Z189" s="38"/>
      <c r="AA189" s="38"/>
      <c r="AB189" s="38"/>
      <c r="AC189" s="38"/>
      <c r="AD189" s="38"/>
      <c r="AE189" s="38"/>
      <c r="AR189" s="231" t="s">
        <v>143</v>
      </c>
      <c r="AT189" s="231" t="s">
        <v>139</v>
      </c>
      <c r="AU189" s="231" t="s">
        <v>85</v>
      </c>
      <c r="AY189" s="17" t="s">
        <v>136</v>
      </c>
      <c r="BE189" s="232">
        <f>IF(N189="základní",J189,0)</f>
        <v>0</v>
      </c>
      <c r="BF189" s="232">
        <f>IF(N189="snížená",J189,0)</f>
        <v>0</v>
      </c>
      <c r="BG189" s="232">
        <f>IF(N189="zákl. přenesená",J189,0)</f>
        <v>0</v>
      </c>
      <c r="BH189" s="232">
        <f>IF(N189="sníž. přenesená",J189,0)</f>
        <v>0</v>
      </c>
      <c r="BI189" s="232">
        <f>IF(N189="nulová",J189,0)</f>
        <v>0</v>
      </c>
      <c r="BJ189" s="17" t="s">
        <v>83</v>
      </c>
      <c r="BK189" s="232">
        <f>ROUND(I189*H189,2)</f>
        <v>0</v>
      </c>
      <c r="BL189" s="17" t="s">
        <v>143</v>
      </c>
      <c r="BM189" s="231" t="s">
        <v>231</v>
      </c>
    </row>
    <row r="190" s="2" customFormat="1" ht="21.75" customHeight="1">
      <c r="A190" s="38"/>
      <c r="B190" s="39"/>
      <c r="C190" s="219" t="s">
        <v>232</v>
      </c>
      <c r="D190" s="219" t="s">
        <v>139</v>
      </c>
      <c r="E190" s="220" t="s">
        <v>233</v>
      </c>
      <c r="F190" s="221" t="s">
        <v>234</v>
      </c>
      <c r="G190" s="222" t="s">
        <v>154</v>
      </c>
      <c r="H190" s="223">
        <v>5.2000000000000002</v>
      </c>
      <c r="I190" s="224"/>
      <c r="J190" s="225">
        <f>ROUND(I190*H190,2)</f>
        <v>0</v>
      </c>
      <c r="K190" s="226"/>
      <c r="L190" s="44"/>
      <c r="M190" s="227" t="s">
        <v>1</v>
      </c>
      <c r="N190" s="228" t="s">
        <v>40</v>
      </c>
      <c r="O190" s="91"/>
      <c r="P190" s="229">
        <f>O190*H190</f>
        <v>0</v>
      </c>
      <c r="Q190" s="229">
        <v>0</v>
      </c>
      <c r="R190" s="229">
        <f>Q190*H190</f>
        <v>0</v>
      </c>
      <c r="S190" s="229">
        <v>0.075999999999999998</v>
      </c>
      <c r="T190" s="230">
        <f>S190*H190</f>
        <v>0.3952</v>
      </c>
      <c r="U190" s="38"/>
      <c r="V190" s="38"/>
      <c r="W190" s="38"/>
      <c r="X190" s="38"/>
      <c r="Y190" s="38"/>
      <c r="Z190" s="38"/>
      <c r="AA190" s="38"/>
      <c r="AB190" s="38"/>
      <c r="AC190" s="38"/>
      <c r="AD190" s="38"/>
      <c r="AE190" s="38"/>
      <c r="AR190" s="231" t="s">
        <v>143</v>
      </c>
      <c r="AT190" s="231" t="s">
        <v>139</v>
      </c>
      <c r="AU190" s="231" t="s">
        <v>85</v>
      </c>
      <c r="AY190" s="17" t="s">
        <v>136</v>
      </c>
      <c r="BE190" s="232">
        <f>IF(N190="základní",J190,0)</f>
        <v>0</v>
      </c>
      <c r="BF190" s="232">
        <f>IF(N190="snížená",J190,0)</f>
        <v>0</v>
      </c>
      <c r="BG190" s="232">
        <f>IF(N190="zákl. přenesená",J190,0)</f>
        <v>0</v>
      </c>
      <c r="BH190" s="232">
        <f>IF(N190="sníž. přenesená",J190,0)</f>
        <v>0</v>
      </c>
      <c r="BI190" s="232">
        <f>IF(N190="nulová",J190,0)</f>
        <v>0</v>
      </c>
      <c r="BJ190" s="17" t="s">
        <v>83</v>
      </c>
      <c r="BK190" s="232">
        <f>ROUND(I190*H190,2)</f>
        <v>0</v>
      </c>
      <c r="BL190" s="17" t="s">
        <v>143</v>
      </c>
      <c r="BM190" s="231" t="s">
        <v>235</v>
      </c>
    </row>
    <row r="191" s="13" customFormat="1">
      <c r="A191" s="13"/>
      <c r="B191" s="233"/>
      <c r="C191" s="234"/>
      <c r="D191" s="235" t="s">
        <v>145</v>
      </c>
      <c r="E191" s="236" t="s">
        <v>1</v>
      </c>
      <c r="F191" s="237" t="s">
        <v>146</v>
      </c>
      <c r="G191" s="234"/>
      <c r="H191" s="236" t="s">
        <v>1</v>
      </c>
      <c r="I191" s="238"/>
      <c r="J191" s="234"/>
      <c r="K191" s="234"/>
      <c r="L191" s="239"/>
      <c r="M191" s="240"/>
      <c r="N191" s="241"/>
      <c r="O191" s="241"/>
      <c r="P191" s="241"/>
      <c r="Q191" s="241"/>
      <c r="R191" s="241"/>
      <c r="S191" s="241"/>
      <c r="T191" s="242"/>
      <c r="U191" s="13"/>
      <c r="V191" s="13"/>
      <c r="W191" s="13"/>
      <c r="X191" s="13"/>
      <c r="Y191" s="13"/>
      <c r="Z191" s="13"/>
      <c r="AA191" s="13"/>
      <c r="AB191" s="13"/>
      <c r="AC191" s="13"/>
      <c r="AD191" s="13"/>
      <c r="AE191" s="13"/>
      <c r="AT191" s="243" t="s">
        <v>145</v>
      </c>
      <c r="AU191" s="243" t="s">
        <v>85</v>
      </c>
      <c r="AV191" s="13" t="s">
        <v>83</v>
      </c>
      <c r="AW191" s="13" t="s">
        <v>32</v>
      </c>
      <c r="AX191" s="13" t="s">
        <v>75</v>
      </c>
      <c r="AY191" s="243" t="s">
        <v>136</v>
      </c>
    </row>
    <row r="192" s="14" customFormat="1">
      <c r="A192" s="14"/>
      <c r="B192" s="244"/>
      <c r="C192" s="245"/>
      <c r="D192" s="235" t="s">
        <v>145</v>
      </c>
      <c r="E192" s="246" t="s">
        <v>1</v>
      </c>
      <c r="F192" s="247" t="s">
        <v>236</v>
      </c>
      <c r="G192" s="245"/>
      <c r="H192" s="248">
        <v>5.2000000000000002</v>
      </c>
      <c r="I192" s="249"/>
      <c r="J192" s="245"/>
      <c r="K192" s="245"/>
      <c r="L192" s="250"/>
      <c r="M192" s="251"/>
      <c r="N192" s="252"/>
      <c r="O192" s="252"/>
      <c r="P192" s="252"/>
      <c r="Q192" s="252"/>
      <c r="R192" s="252"/>
      <c r="S192" s="252"/>
      <c r="T192" s="253"/>
      <c r="U192" s="14"/>
      <c r="V192" s="14"/>
      <c r="W192" s="14"/>
      <c r="X192" s="14"/>
      <c r="Y192" s="14"/>
      <c r="Z192" s="14"/>
      <c r="AA192" s="14"/>
      <c r="AB192" s="14"/>
      <c r="AC192" s="14"/>
      <c r="AD192" s="14"/>
      <c r="AE192" s="14"/>
      <c r="AT192" s="254" t="s">
        <v>145</v>
      </c>
      <c r="AU192" s="254" t="s">
        <v>85</v>
      </c>
      <c r="AV192" s="14" t="s">
        <v>85</v>
      </c>
      <c r="AW192" s="14" t="s">
        <v>32</v>
      </c>
      <c r="AX192" s="14" t="s">
        <v>75</v>
      </c>
      <c r="AY192" s="254" t="s">
        <v>136</v>
      </c>
    </row>
    <row r="193" s="15" customFormat="1">
      <c r="A193" s="15"/>
      <c r="B193" s="255"/>
      <c r="C193" s="256"/>
      <c r="D193" s="235" t="s">
        <v>145</v>
      </c>
      <c r="E193" s="257" t="s">
        <v>1</v>
      </c>
      <c r="F193" s="258" t="s">
        <v>149</v>
      </c>
      <c r="G193" s="256"/>
      <c r="H193" s="259">
        <v>5.2000000000000002</v>
      </c>
      <c r="I193" s="260"/>
      <c r="J193" s="256"/>
      <c r="K193" s="256"/>
      <c r="L193" s="261"/>
      <c r="M193" s="262"/>
      <c r="N193" s="263"/>
      <c r="O193" s="263"/>
      <c r="P193" s="263"/>
      <c r="Q193" s="263"/>
      <c r="R193" s="263"/>
      <c r="S193" s="263"/>
      <c r="T193" s="264"/>
      <c r="U193" s="15"/>
      <c r="V193" s="15"/>
      <c r="W193" s="15"/>
      <c r="X193" s="15"/>
      <c r="Y193" s="15"/>
      <c r="Z193" s="15"/>
      <c r="AA193" s="15"/>
      <c r="AB193" s="15"/>
      <c r="AC193" s="15"/>
      <c r="AD193" s="15"/>
      <c r="AE193" s="15"/>
      <c r="AT193" s="265" t="s">
        <v>145</v>
      </c>
      <c r="AU193" s="265" t="s">
        <v>85</v>
      </c>
      <c r="AV193" s="15" t="s">
        <v>143</v>
      </c>
      <c r="AW193" s="15" t="s">
        <v>32</v>
      </c>
      <c r="AX193" s="15" t="s">
        <v>83</v>
      </c>
      <c r="AY193" s="265" t="s">
        <v>136</v>
      </c>
    </row>
    <row r="194" s="2" customFormat="1" ht="24.15" customHeight="1">
      <c r="A194" s="38"/>
      <c r="B194" s="39"/>
      <c r="C194" s="219" t="s">
        <v>237</v>
      </c>
      <c r="D194" s="219" t="s">
        <v>139</v>
      </c>
      <c r="E194" s="220" t="s">
        <v>238</v>
      </c>
      <c r="F194" s="221" t="s">
        <v>239</v>
      </c>
      <c r="G194" s="222" t="s">
        <v>163</v>
      </c>
      <c r="H194" s="223">
        <v>1</v>
      </c>
      <c r="I194" s="224"/>
      <c r="J194" s="225">
        <f>ROUND(I194*H194,2)</f>
        <v>0</v>
      </c>
      <c r="K194" s="226"/>
      <c r="L194" s="44"/>
      <c r="M194" s="227" t="s">
        <v>1</v>
      </c>
      <c r="N194" s="228" t="s">
        <v>40</v>
      </c>
      <c r="O194" s="91"/>
      <c r="P194" s="229">
        <f>O194*H194</f>
        <v>0</v>
      </c>
      <c r="Q194" s="229">
        <v>0</v>
      </c>
      <c r="R194" s="229">
        <f>Q194*H194</f>
        <v>0</v>
      </c>
      <c r="S194" s="229">
        <v>0.124</v>
      </c>
      <c r="T194" s="230">
        <f>S194*H194</f>
        <v>0.124</v>
      </c>
      <c r="U194" s="38"/>
      <c r="V194" s="38"/>
      <c r="W194" s="38"/>
      <c r="X194" s="38"/>
      <c r="Y194" s="38"/>
      <c r="Z194" s="38"/>
      <c r="AA194" s="38"/>
      <c r="AB194" s="38"/>
      <c r="AC194" s="38"/>
      <c r="AD194" s="38"/>
      <c r="AE194" s="38"/>
      <c r="AR194" s="231" t="s">
        <v>143</v>
      </c>
      <c r="AT194" s="231" t="s">
        <v>139</v>
      </c>
      <c r="AU194" s="231" t="s">
        <v>85</v>
      </c>
      <c r="AY194" s="17" t="s">
        <v>136</v>
      </c>
      <c r="BE194" s="232">
        <f>IF(N194="základní",J194,0)</f>
        <v>0</v>
      </c>
      <c r="BF194" s="232">
        <f>IF(N194="snížená",J194,0)</f>
        <v>0</v>
      </c>
      <c r="BG194" s="232">
        <f>IF(N194="zákl. přenesená",J194,0)</f>
        <v>0</v>
      </c>
      <c r="BH194" s="232">
        <f>IF(N194="sníž. přenesená",J194,0)</f>
        <v>0</v>
      </c>
      <c r="BI194" s="232">
        <f>IF(N194="nulová",J194,0)</f>
        <v>0</v>
      </c>
      <c r="BJ194" s="17" t="s">
        <v>83</v>
      </c>
      <c r="BK194" s="232">
        <f>ROUND(I194*H194,2)</f>
        <v>0</v>
      </c>
      <c r="BL194" s="17" t="s">
        <v>143</v>
      </c>
      <c r="BM194" s="231" t="s">
        <v>240</v>
      </c>
    </row>
    <row r="195" s="13" customFormat="1">
      <c r="A195" s="13"/>
      <c r="B195" s="233"/>
      <c r="C195" s="234"/>
      <c r="D195" s="235" t="s">
        <v>145</v>
      </c>
      <c r="E195" s="236" t="s">
        <v>1</v>
      </c>
      <c r="F195" s="237" t="s">
        <v>146</v>
      </c>
      <c r="G195" s="234"/>
      <c r="H195" s="236" t="s">
        <v>1</v>
      </c>
      <c r="I195" s="238"/>
      <c r="J195" s="234"/>
      <c r="K195" s="234"/>
      <c r="L195" s="239"/>
      <c r="M195" s="240"/>
      <c r="N195" s="241"/>
      <c r="O195" s="241"/>
      <c r="P195" s="241"/>
      <c r="Q195" s="241"/>
      <c r="R195" s="241"/>
      <c r="S195" s="241"/>
      <c r="T195" s="242"/>
      <c r="U195" s="13"/>
      <c r="V195" s="13"/>
      <c r="W195" s="13"/>
      <c r="X195" s="13"/>
      <c r="Y195" s="13"/>
      <c r="Z195" s="13"/>
      <c r="AA195" s="13"/>
      <c r="AB195" s="13"/>
      <c r="AC195" s="13"/>
      <c r="AD195" s="13"/>
      <c r="AE195" s="13"/>
      <c r="AT195" s="243" t="s">
        <v>145</v>
      </c>
      <c r="AU195" s="243" t="s">
        <v>85</v>
      </c>
      <c r="AV195" s="13" t="s">
        <v>83</v>
      </c>
      <c r="AW195" s="13" t="s">
        <v>32</v>
      </c>
      <c r="AX195" s="13" t="s">
        <v>75</v>
      </c>
      <c r="AY195" s="243" t="s">
        <v>136</v>
      </c>
    </row>
    <row r="196" s="13" customFormat="1">
      <c r="A196" s="13"/>
      <c r="B196" s="233"/>
      <c r="C196" s="234"/>
      <c r="D196" s="235" t="s">
        <v>145</v>
      </c>
      <c r="E196" s="236" t="s">
        <v>1</v>
      </c>
      <c r="F196" s="237" t="s">
        <v>241</v>
      </c>
      <c r="G196" s="234"/>
      <c r="H196" s="236" t="s">
        <v>1</v>
      </c>
      <c r="I196" s="238"/>
      <c r="J196" s="234"/>
      <c r="K196" s="234"/>
      <c r="L196" s="239"/>
      <c r="M196" s="240"/>
      <c r="N196" s="241"/>
      <c r="O196" s="241"/>
      <c r="P196" s="241"/>
      <c r="Q196" s="241"/>
      <c r="R196" s="241"/>
      <c r="S196" s="241"/>
      <c r="T196" s="242"/>
      <c r="U196" s="13"/>
      <c r="V196" s="13"/>
      <c r="W196" s="13"/>
      <c r="X196" s="13"/>
      <c r="Y196" s="13"/>
      <c r="Z196" s="13"/>
      <c r="AA196" s="13"/>
      <c r="AB196" s="13"/>
      <c r="AC196" s="13"/>
      <c r="AD196" s="13"/>
      <c r="AE196" s="13"/>
      <c r="AT196" s="243" t="s">
        <v>145</v>
      </c>
      <c r="AU196" s="243" t="s">
        <v>85</v>
      </c>
      <c r="AV196" s="13" t="s">
        <v>83</v>
      </c>
      <c r="AW196" s="13" t="s">
        <v>32</v>
      </c>
      <c r="AX196" s="13" t="s">
        <v>75</v>
      </c>
      <c r="AY196" s="243" t="s">
        <v>136</v>
      </c>
    </row>
    <row r="197" s="13" customFormat="1">
      <c r="A197" s="13"/>
      <c r="B197" s="233"/>
      <c r="C197" s="234"/>
      <c r="D197" s="235" t="s">
        <v>145</v>
      </c>
      <c r="E197" s="236" t="s">
        <v>1</v>
      </c>
      <c r="F197" s="237" t="s">
        <v>242</v>
      </c>
      <c r="G197" s="234"/>
      <c r="H197" s="236" t="s">
        <v>1</v>
      </c>
      <c r="I197" s="238"/>
      <c r="J197" s="234"/>
      <c r="K197" s="234"/>
      <c r="L197" s="239"/>
      <c r="M197" s="240"/>
      <c r="N197" s="241"/>
      <c r="O197" s="241"/>
      <c r="P197" s="241"/>
      <c r="Q197" s="241"/>
      <c r="R197" s="241"/>
      <c r="S197" s="241"/>
      <c r="T197" s="242"/>
      <c r="U197" s="13"/>
      <c r="V197" s="13"/>
      <c r="W197" s="13"/>
      <c r="X197" s="13"/>
      <c r="Y197" s="13"/>
      <c r="Z197" s="13"/>
      <c r="AA197" s="13"/>
      <c r="AB197" s="13"/>
      <c r="AC197" s="13"/>
      <c r="AD197" s="13"/>
      <c r="AE197" s="13"/>
      <c r="AT197" s="243" t="s">
        <v>145</v>
      </c>
      <c r="AU197" s="243" t="s">
        <v>85</v>
      </c>
      <c r="AV197" s="13" t="s">
        <v>83</v>
      </c>
      <c r="AW197" s="13" t="s">
        <v>32</v>
      </c>
      <c r="AX197" s="13" t="s">
        <v>75</v>
      </c>
      <c r="AY197" s="243" t="s">
        <v>136</v>
      </c>
    </row>
    <row r="198" s="14" customFormat="1">
      <c r="A198" s="14"/>
      <c r="B198" s="244"/>
      <c r="C198" s="245"/>
      <c r="D198" s="235" t="s">
        <v>145</v>
      </c>
      <c r="E198" s="246" t="s">
        <v>1</v>
      </c>
      <c r="F198" s="247" t="s">
        <v>83</v>
      </c>
      <c r="G198" s="245"/>
      <c r="H198" s="248">
        <v>1</v>
      </c>
      <c r="I198" s="249"/>
      <c r="J198" s="245"/>
      <c r="K198" s="245"/>
      <c r="L198" s="250"/>
      <c r="M198" s="251"/>
      <c r="N198" s="252"/>
      <c r="O198" s="252"/>
      <c r="P198" s="252"/>
      <c r="Q198" s="252"/>
      <c r="R198" s="252"/>
      <c r="S198" s="252"/>
      <c r="T198" s="253"/>
      <c r="U198" s="14"/>
      <c r="V198" s="14"/>
      <c r="W198" s="14"/>
      <c r="X198" s="14"/>
      <c r="Y198" s="14"/>
      <c r="Z198" s="14"/>
      <c r="AA198" s="14"/>
      <c r="AB198" s="14"/>
      <c r="AC198" s="14"/>
      <c r="AD198" s="14"/>
      <c r="AE198" s="14"/>
      <c r="AT198" s="254" t="s">
        <v>145</v>
      </c>
      <c r="AU198" s="254" t="s">
        <v>85</v>
      </c>
      <c r="AV198" s="14" t="s">
        <v>85</v>
      </c>
      <c r="AW198" s="14" t="s">
        <v>32</v>
      </c>
      <c r="AX198" s="14" t="s">
        <v>75</v>
      </c>
      <c r="AY198" s="254" t="s">
        <v>136</v>
      </c>
    </row>
    <row r="199" s="15" customFormat="1">
      <c r="A199" s="15"/>
      <c r="B199" s="255"/>
      <c r="C199" s="256"/>
      <c r="D199" s="235" t="s">
        <v>145</v>
      </c>
      <c r="E199" s="257" t="s">
        <v>1</v>
      </c>
      <c r="F199" s="258" t="s">
        <v>149</v>
      </c>
      <c r="G199" s="256"/>
      <c r="H199" s="259">
        <v>1</v>
      </c>
      <c r="I199" s="260"/>
      <c r="J199" s="256"/>
      <c r="K199" s="256"/>
      <c r="L199" s="261"/>
      <c r="M199" s="262"/>
      <c r="N199" s="263"/>
      <c r="O199" s="263"/>
      <c r="P199" s="263"/>
      <c r="Q199" s="263"/>
      <c r="R199" s="263"/>
      <c r="S199" s="263"/>
      <c r="T199" s="264"/>
      <c r="U199" s="15"/>
      <c r="V199" s="15"/>
      <c r="W199" s="15"/>
      <c r="X199" s="15"/>
      <c r="Y199" s="15"/>
      <c r="Z199" s="15"/>
      <c r="AA199" s="15"/>
      <c r="AB199" s="15"/>
      <c r="AC199" s="15"/>
      <c r="AD199" s="15"/>
      <c r="AE199" s="15"/>
      <c r="AT199" s="265" t="s">
        <v>145</v>
      </c>
      <c r="AU199" s="265" t="s">
        <v>85</v>
      </c>
      <c r="AV199" s="15" t="s">
        <v>143</v>
      </c>
      <c r="AW199" s="15" t="s">
        <v>32</v>
      </c>
      <c r="AX199" s="15" t="s">
        <v>83</v>
      </c>
      <c r="AY199" s="265" t="s">
        <v>136</v>
      </c>
    </row>
    <row r="200" s="2" customFormat="1" ht="37.8" customHeight="1">
      <c r="A200" s="38"/>
      <c r="B200" s="39"/>
      <c r="C200" s="219" t="s">
        <v>7</v>
      </c>
      <c r="D200" s="219" t="s">
        <v>139</v>
      </c>
      <c r="E200" s="220" t="s">
        <v>243</v>
      </c>
      <c r="F200" s="221" t="s">
        <v>244</v>
      </c>
      <c r="G200" s="222" t="s">
        <v>154</v>
      </c>
      <c r="H200" s="223">
        <v>106</v>
      </c>
      <c r="I200" s="224"/>
      <c r="J200" s="225">
        <f>ROUND(I200*H200,2)</f>
        <v>0</v>
      </c>
      <c r="K200" s="226"/>
      <c r="L200" s="44"/>
      <c r="M200" s="227" t="s">
        <v>1</v>
      </c>
      <c r="N200" s="228" t="s">
        <v>40</v>
      </c>
      <c r="O200" s="91"/>
      <c r="P200" s="229">
        <f>O200*H200</f>
        <v>0</v>
      </c>
      <c r="Q200" s="229">
        <v>0</v>
      </c>
      <c r="R200" s="229">
        <f>Q200*H200</f>
        <v>0</v>
      </c>
      <c r="S200" s="229">
        <v>0.01</v>
      </c>
      <c r="T200" s="230">
        <f>S200*H200</f>
        <v>1.0600000000000001</v>
      </c>
      <c r="U200" s="38"/>
      <c r="V200" s="38"/>
      <c r="W200" s="38"/>
      <c r="X200" s="38"/>
      <c r="Y200" s="38"/>
      <c r="Z200" s="38"/>
      <c r="AA200" s="38"/>
      <c r="AB200" s="38"/>
      <c r="AC200" s="38"/>
      <c r="AD200" s="38"/>
      <c r="AE200" s="38"/>
      <c r="AR200" s="231" t="s">
        <v>143</v>
      </c>
      <c r="AT200" s="231" t="s">
        <v>139</v>
      </c>
      <c r="AU200" s="231" t="s">
        <v>85</v>
      </c>
      <c r="AY200" s="17" t="s">
        <v>136</v>
      </c>
      <c r="BE200" s="232">
        <f>IF(N200="základní",J200,0)</f>
        <v>0</v>
      </c>
      <c r="BF200" s="232">
        <f>IF(N200="snížená",J200,0)</f>
        <v>0</v>
      </c>
      <c r="BG200" s="232">
        <f>IF(N200="zákl. přenesená",J200,0)</f>
        <v>0</v>
      </c>
      <c r="BH200" s="232">
        <f>IF(N200="sníž. přenesená",J200,0)</f>
        <v>0</v>
      </c>
      <c r="BI200" s="232">
        <f>IF(N200="nulová",J200,0)</f>
        <v>0</v>
      </c>
      <c r="BJ200" s="17" t="s">
        <v>83</v>
      </c>
      <c r="BK200" s="232">
        <f>ROUND(I200*H200,2)</f>
        <v>0</v>
      </c>
      <c r="BL200" s="17" t="s">
        <v>143</v>
      </c>
      <c r="BM200" s="231" t="s">
        <v>245</v>
      </c>
    </row>
    <row r="201" s="13" customFormat="1">
      <c r="A201" s="13"/>
      <c r="B201" s="233"/>
      <c r="C201" s="234"/>
      <c r="D201" s="235" t="s">
        <v>145</v>
      </c>
      <c r="E201" s="236" t="s">
        <v>1</v>
      </c>
      <c r="F201" s="237" t="s">
        <v>146</v>
      </c>
      <c r="G201" s="234"/>
      <c r="H201" s="236" t="s">
        <v>1</v>
      </c>
      <c r="I201" s="238"/>
      <c r="J201" s="234"/>
      <c r="K201" s="234"/>
      <c r="L201" s="239"/>
      <c r="M201" s="240"/>
      <c r="N201" s="241"/>
      <c r="O201" s="241"/>
      <c r="P201" s="241"/>
      <c r="Q201" s="241"/>
      <c r="R201" s="241"/>
      <c r="S201" s="241"/>
      <c r="T201" s="242"/>
      <c r="U201" s="13"/>
      <c r="V201" s="13"/>
      <c r="W201" s="13"/>
      <c r="X201" s="13"/>
      <c r="Y201" s="13"/>
      <c r="Z201" s="13"/>
      <c r="AA201" s="13"/>
      <c r="AB201" s="13"/>
      <c r="AC201" s="13"/>
      <c r="AD201" s="13"/>
      <c r="AE201" s="13"/>
      <c r="AT201" s="243" t="s">
        <v>145</v>
      </c>
      <c r="AU201" s="243" t="s">
        <v>85</v>
      </c>
      <c r="AV201" s="13" t="s">
        <v>83</v>
      </c>
      <c r="AW201" s="13" t="s">
        <v>32</v>
      </c>
      <c r="AX201" s="13" t="s">
        <v>75</v>
      </c>
      <c r="AY201" s="243" t="s">
        <v>136</v>
      </c>
    </row>
    <row r="202" s="14" customFormat="1">
      <c r="A202" s="14"/>
      <c r="B202" s="244"/>
      <c r="C202" s="245"/>
      <c r="D202" s="235" t="s">
        <v>145</v>
      </c>
      <c r="E202" s="246" t="s">
        <v>1</v>
      </c>
      <c r="F202" s="247" t="s">
        <v>199</v>
      </c>
      <c r="G202" s="245"/>
      <c r="H202" s="248">
        <v>106</v>
      </c>
      <c r="I202" s="249"/>
      <c r="J202" s="245"/>
      <c r="K202" s="245"/>
      <c r="L202" s="250"/>
      <c r="M202" s="251"/>
      <c r="N202" s="252"/>
      <c r="O202" s="252"/>
      <c r="P202" s="252"/>
      <c r="Q202" s="252"/>
      <c r="R202" s="252"/>
      <c r="S202" s="252"/>
      <c r="T202" s="253"/>
      <c r="U202" s="14"/>
      <c r="V202" s="14"/>
      <c r="W202" s="14"/>
      <c r="X202" s="14"/>
      <c r="Y202" s="14"/>
      <c r="Z202" s="14"/>
      <c r="AA202" s="14"/>
      <c r="AB202" s="14"/>
      <c r="AC202" s="14"/>
      <c r="AD202" s="14"/>
      <c r="AE202" s="14"/>
      <c r="AT202" s="254" t="s">
        <v>145</v>
      </c>
      <c r="AU202" s="254" t="s">
        <v>85</v>
      </c>
      <c r="AV202" s="14" t="s">
        <v>85</v>
      </c>
      <c r="AW202" s="14" t="s">
        <v>32</v>
      </c>
      <c r="AX202" s="14" t="s">
        <v>75</v>
      </c>
      <c r="AY202" s="254" t="s">
        <v>136</v>
      </c>
    </row>
    <row r="203" s="15" customFormat="1">
      <c r="A203" s="15"/>
      <c r="B203" s="255"/>
      <c r="C203" s="256"/>
      <c r="D203" s="235" t="s">
        <v>145</v>
      </c>
      <c r="E203" s="257" t="s">
        <v>1</v>
      </c>
      <c r="F203" s="258" t="s">
        <v>149</v>
      </c>
      <c r="G203" s="256"/>
      <c r="H203" s="259">
        <v>106</v>
      </c>
      <c r="I203" s="260"/>
      <c r="J203" s="256"/>
      <c r="K203" s="256"/>
      <c r="L203" s="261"/>
      <c r="M203" s="262"/>
      <c r="N203" s="263"/>
      <c r="O203" s="263"/>
      <c r="P203" s="263"/>
      <c r="Q203" s="263"/>
      <c r="R203" s="263"/>
      <c r="S203" s="263"/>
      <c r="T203" s="264"/>
      <c r="U203" s="15"/>
      <c r="V203" s="15"/>
      <c r="W203" s="15"/>
      <c r="X203" s="15"/>
      <c r="Y203" s="15"/>
      <c r="Z203" s="15"/>
      <c r="AA203" s="15"/>
      <c r="AB203" s="15"/>
      <c r="AC203" s="15"/>
      <c r="AD203" s="15"/>
      <c r="AE203" s="15"/>
      <c r="AT203" s="265" t="s">
        <v>145</v>
      </c>
      <c r="AU203" s="265" t="s">
        <v>85</v>
      </c>
      <c r="AV203" s="15" t="s">
        <v>143</v>
      </c>
      <c r="AW203" s="15" t="s">
        <v>32</v>
      </c>
      <c r="AX203" s="15" t="s">
        <v>83</v>
      </c>
      <c r="AY203" s="265" t="s">
        <v>136</v>
      </c>
    </row>
    <row r="204" s="2" customFormat="1" ht="37.8" customHeight="1">
      <c r="A204" s="38"/>
      <c r="B204" s="39"/>
      <c r="C204" s="219" t="s">
        <v>246</v>
      </c>
      <c r="D204" s="219" t="s">
        <v>139</v>
      </c>
      <c r="E204" s="220" t="s">
        <v>247</v>
      </c>
      <c r="F204" s="221" t="s">
        <v>248</v>
      </c>
      <c r="G204" s="222" t="s">
        <v>154</v>
      </c>
      <c r="H204" s="223">
        <v>260</v>
      </c>
      <c r="I204" s="224"/>
      <c r="J204" s="225">
        <f>ROUND(I204*H204,2)</f>
        <v>0</v>
      </c>
      <c r="K204" s="226"/>
      <c r="L204" s="44"/>
      <c r="M204" s="227" t="s">
        <v>1</v>
      </c>
      <c r="N204" s="228" t="s">
        <v>40</v>
      </c>
      <c r="O204" s="91"/>
      <c r="P204" s="229">
        <f>O204*H204</f>
        <v>0</v>
      </c>
      <c r="Q204" s="229">
        <v>0</v>
      </c>
      <c r="R204" s="229">
        <f>Q204*H204</f>
        <v>0</v>
      </c>
      <c r="S204" s="229">
        <v>0.045999999999999999</v>
      </c>
      <c r="T204" s="230">
        <f>S204*H204</f>
        <v>11.959999999999999</v>
      </c>
      <c r="U204" s="38"/>
      <c r="V204" s="38"/>
      <c r="W204" s="38"/>
      <c r="X204" s="38"/>
      <c r="Y204" s="38"/>
      <c r="Z204" s="38"/>
      <c r="AA204" s="38"/>
      <c r="AB204" s="38"/>
      <c r="AC204" s="38"/>
      <c r="AD204" s="38"/>
      <c r="AE204" s="38"/>
      <c r="AR204" s="231" t="s">
        <v>143</v>
      </c>
      <c r="AT204" s="231" t="s">
        <v>139</v>
      </c>
      <c r="AU204" s="231" t="s">
        <v>85</v>
      </c>
      <c r="AY204" s="17" t="s">
        <v>136</v>
      </c>
      <c r="BE204" s="232">
        <f>IF(N204="základní",J204,0)</f>
        <v>0</v>
      </c>
      <c r="BF204" s="232">
        <f>IF(N204="snížená",J204,0)</f>
        <v>0</v>
      </c>
      <c r="BG204" s="232">
        <f>IF(N204="zákl. přenesená",J204,0)</f>
        <v>0</v>
      </c>
      <c r="BH204" s="232">
        <f>IF(N204="sníž. přenesená",J204,0)</f>
        <v>0</v>
      </c>
      <c r="BI204" s="232">
        <f>IF(N204="nulová",J204,0)</f>
        <v>0</v>
      </c>
      <c r="BJ204" s="17" t="s">
        <v>83</v>
      </c>
      <c r="BK204" s="232">
        <f>ROUND(I204*H204,2)</f>
        <v>0</v>
      </c>
      <c r="BL204" s="17" t="s">
        <v>143</v>
      </c>
      <c r="BM204" s="231" t="s">
        <v>249</v>
      </c>
    </row>
    <row r="205" s="13" customFormat="1">
      <c r="A205" s="13"/>
      <c r="B205" s="233"/>
      <c r="C205" s="234"/>
      <c r="D205" s="235" t="s">
        <v>145</v>
      </c>
      <c r="E205" s="236" t="s">
        <v>1</v>
      </c>
      <c r="F205" s="237" t="s">
        <v>146</v>
      </c>
      <c r="G205" s="234"/>
      <c r="H205" s="236" t="s">
        <v>1</v>
      </c>
      <c r="I205" s="238"/>
      <c r="J205" s="234"/>
      <c r="K205" s="234"/>
      <c r="L205" s="239"/>
      <c r="M205" s="240"/>
      <c r="N205" s="241"/>
      <c r="O205" s="241"/>
      <c r="P205" s="241"/>
      <c r="Q205" s="241"/>
      <c r="R205" s="241"/>
      <c r="S205" s="241"/>
      <c r="T205" s="242"/>
      <c r="U205" s="13"/>
      <c r="V205" s="13"/>
      <c r="W205" s="13"/>
      <c r="X205" s="13"/>
      <c r="Y205" s="13"/>
      <c r="Z205" s="13"/>
      <c r="AA205" s="13"/>
      <c r="AB205" s="13"/>
      <c r="AC205" s="13"/>
      <c r="AD205" s="13"/>
      <c r="AE205" s="13"/>
      <c r="AT205" s="243" t="s">
        <v>145</v>
      </c>
      <c r="AU205" s="243" t="s">
        <v>85</v>
      </c>
      <c r="AV205" s="13" t="s">
        <v>83</v>
      </c>
      <c r="AW205" s="13" t="s">
        <v>32</v>
      </c>
      <c r="AX205" s="13" t="s">
        <v>75</v>
      </c>
      <c r="AY205" s="243" t="s">
        <v>136</v>
      </c>
    </row>
    <row r="206" s="13" customFormat="1">
      <c r="A206" s="13"/>
      <c r="B206" s="233"/>
      <c r="C206" s="234"/>
      <c r="D206" s="235" t="s">
        <v>145</v>
      </c>
      <c r="E206" s="236" t="s">
        <v>1</v>
      </c>
      <c r="F206" s="237" t="s">
        <v>159</v>
      </c>
      <c r="G206" s="234"/>
      <c r="H206" s="236" t="s">
        <v>1</v>
      </c>
      <c r="I206" s="238"/>
      <c r="J206" s="234"/>
      <c r="K206" s="234"/>
      <c r="L206" s="239"/>
      <c r="M206" s="240"/>
      <c r="N206" s="241"/>
      <c r="O206" s="241"/>
      <c r="P206" s="241"/>
      <c r="Q206" s="241"/>
      <c r="R206" s="241"/>
      <c r="S206" s="241"/>
      <c r="T206" s="242"/>
      <c r="U206" s="13"/>
      <c r="V206" s="13"/>
      <c r="W206" s="13"/>
      <c r="X206" s="13"/>
      <c r="Y206" s="13"/>
      <c r="Z206" s="13"/>
      <c r="AA206" s="13"/>
      <c r="AB206" s="13"/>
      <c r="AC206" s="13"/>
      <c r="AD206" s="13"/>
      <c r="AE206" s="13"/>
      <c r="AT206" s="243" t="s">
        <v>145</v>
      </c>
      <c r="AU206" s="243" t="s">
        <v>85</v>
      </c>
      <c r="AV206" s="13" t="s">
        <v>83</v>
      </c>
      <c r="AW206" s="13" t="s">
        <v>32</v>
      </c>
      <c r="AX206" s="13" t="s">
        <v>75</v>
      </c>
      <c r="AY206" s="243" t="s">
        <v>136</v>
      </c>
    </row>
    <row r="207" s="14" customFormat="1">
      <c r="A207" s="14"/>
      <c r="B207" s="244"/>
      <c r="C207" s="245"/>
      <c r="D207" s="235" t="s">
        <v>145</v>
      </c>
      <c r="E207" s="246" t="s">
        <v>1</v>
      </c>
      <c r="F207" s="247" t="s">
        <v>160</v>
      </c>
      <c r="G207" s="245"/>
      <c r="H207" s="248">
        <v>260</v>
      </c>
      <c r="I207" s="249"/>
      <c r="J207" s="245"/>
      <c r="K207" s="245"/>
      <c r="L207" s="250"/>
      <c r="M207" s="251"/>
      <c r="N207" s="252"/>
      <c r="O207" s="252"/>
      <c r="P207" s="252"/>
      <c r="Q207" s="252"/>
      <c r="R207" s="252"/>
      <c r="S207" s="252"/>
      <c r="T207" s="253"/>
      <c r="U207" s="14"/>
      <c r="V207" s="14"/>
      <c r="W207" s="14"/>
      <c r="X207" s="14"/>
      <c r="Y207" s="14"/>
      <c r="Z207" s="14"/>
      <c r="AA207" s="14"/>
      <c r="AB207" s="14"/>
      <c r="AC207" s="14"/>
      <c r="AD207" s="14"/>
      <c r="AE207" s="14"/>
      <c r="AT207" s="254" t="s">
        <v>145</v>
      </c>
      <c r="AU207" s="254" t="s">
        <v>85</v>
      </c>
      <c r="AV207" s="14" t="s">
        <v>85</v>
      </c>
      <c r="AW207" s="14" t="s">
        <v>32</v>
      </c>
      <c r="AX207" s="14" t="s">
        <v>75</v>
      </c>
      <c r="AY207" s="254" t="s">
        <v>136</v>
      </c>
    </row>
    <row r="208" s="15" customFormat="1">
      <c r="A208" s="15"/>
      <c r="B208" s="255"/>
      <c r="C208" s="256"/>
      <c r="D208" s="235" t="s">
        <v>145</v>
      </c>
      <c r="E208" s="257" t="s">
        <v>1</v>
      </c>
      <c r="F208" s="258" t="s">
        <v>149</v>
      </c>
      <c r="G208" s="256"/>
      <c r="H208" s="259">
        <v>260</v>
      </c>
      <c r="I208" s="260"/>
      <c r="J208" s="256"/>
      <c r="K208" s="256"/>
      <c r="L208" s="261"/>
      <c r="M208" s="262"/>
      <c r="N208" s="263"/>
      <c r="O208" s="263"/>
      <c r="P208" s="263"/>
      <c r="Q208" s="263"/>
      <c r="R208" s="263"/>
      <c r="S208" s="263"/>
      <c r="T208" s="264"/>
      <c r="U208" s="15"/>
      <c r="V208" s="15"/>
      <c r="W208" s="15"/>
      <c r="X208" s="15"/>
      <c r="Y208" s="15"/>
      <c r="Z208" s="15"/>
      <c r="AA208" s="15"/>
      <c r="AB208" s="15"/>
      <c r="AC208" s="15"/>
      <c r="AD208" s="15"/>
      <c r="AE208" s="15"/>
      <c r="AT208" s="265" t="s">
        <v>145</v>
      </c>
      <c r="AU208" s="265" t="s">
        <v>85</v>
      </c>
      <c r="AV208" s="15" t="s">
        <v>143</v>
      </c>
      <c r="AW208" s="15" t="s">
        <v>32</v>
      </c>
      <c r="AX208" s="15" t="s">
        <v>83</v>
      </c>
      <c r="AY208" s="265" t="s">
        <v>136</v>
      </c>
    </row>
    <row r="209" s="2" customFormat="1" ht="24.15" customHeight="1">
      <c r="A209" s="38"/>
      <c r="B209" s="39"/>
      <c r="C209" s="219" t="s">
        <v>250</v>
      </c>
      <c r="D209" s="219" t="s">
        <v>139</v>
      </c>
      <c r="E209" s="220" t="s">
        <v>251</v>
      </c>
      <c r="F209" s="221" t="s">
        <v>252</v>
      </c>
      <c r="G209" s="222" t="s">
        <v>154</v>
      </c>
      <c r="H209" s="223">
        <v>2.6640000000000001</v>
      </c>
      <c r="I209" s="224"/>
      <c r="J209" s="225">
        <f>ROUND(I209*H209,2)</f>
        <v>0</v>
      </c>
      <c r="K209" s="226"/>
      <c r="L209" s="44"/>
      <c r="M209" s="227" t="s">
        <v>1</v>
      </c>
      <c r="N209" s="228" t="s">
        <v>40</v>
      </c>
      <c r="O209" s="91"/>
      <c r="P209" s="229">
        <f>O209*H209</f>
        <v>0</v>
      </c>
      <c r="Q209" s="229">
        <v>0</v>
      </c>
      <c r="R209" s="229">
        <f>Q209*H209</f>
        <v>0</v>
      </c>
      <c r="S209" s="229">
        <v>0.060999999999999999</v>
      </c>
      <c r="T209" s="230">
        <f>S209*H209</f>
        <v>0.16250400000000001</v>
      </c>
      <c r="U209" s="38"/>
      <c r="V209" s="38"/>
      <c r="W209" s="38"/>
      <c r="X209" s="38"/>
      <c r="Y209" s="38"/>
      <c r="Z209" s="38"/>
      <c r="AA209" s="38"/>
      <c r="AB209" s="38"/>
      <c r="AC209" s="38"/>
      <c r="AD209" s="38"/>
      <c r="AE209" s="38"/>
      <c r="AR209" s="231" t="s">
        <v>143</v>
      </c>
      <c r="AT209" s="231" t="s">
        <v>139</v>
      </c>
      <c r="AU209" s="231" t="s">
        <v>85</v>
      </c>
      <c r="AY209" s="17" t="s">
        <v>136</v>
      </c>
      <c r="BE209" s="232">
        <f>IF(N209="základní",J209,0)</f>
        <v>0</v>
      </c>
      <c r="BF209" s="232">
        <f>IF(N209="snížená",J209,0)</f>
        <v>0</v>
      </c>
      <c r="BG209" s="232">
        <f>IF(N209="zákl. přenesená",J209,0)</f>
        <v>0</v>
      </c>
      <c r="BH209" s="232">
        <f>IF(N209="sníž. přenesená",J209,0)</f>
        <v>0</v>
      </c>
      <c r="BI209" s="232">
        <f>IF(N209="nulová",J209,0)</f>
        <v>0</v>
      </c>
      <c r="BJ209" s="17" t="s">
        <v>83</v>
      </c>
      <c r="BK209" s="232">
        <f>ROUND(I209*H209,2)</f>
        <v>0</v>
      </c>
      <c r="BL209" s="17" t="s">
        <v>143</v>
      </c>
      <c r="BM209" s="231" t="s">
        <v>253</v>
      </c>
    </row>
    <row r="210" s="2" customFormat="1" ht="24.15" customHeight="1">
      <c r="A210" s="38"/>
      <c r="B210" s="39"/>
      <c r="C210" s="219" t="s">
        <v>254</v>
      </c>
      <c r="D210" s="219" t="s">
        <v>139</v>
      </c>
      <c r="E210" s="220" t="s">
        <v>255</v>
      </c>
      <c r="F210" s="221" t="s">
        <v>256</v>
      </c>
      <c r="G210" s="222" t="s">
        <v>154</v>
      </c>
      <c r="H210" s="223">
        <v>2.6640000000000001</v>
      </c>
      <c r="I210" s="224"/>
      <c r="J210" s="225">
        <f>ROUND(I210*H210,2)</f>
        <v>0</v>
      </c>
      <c r="K210" s="226"/>
      <c r="L210" s="44"/>
      <c r="M210" s="227" t="s">
        <v>1</v>
      </c>
      <c r="N210" s="228" t="s">
        <v>40</v>
      </c>
      <c r="O210" s="91"/>
      <c r="P210" s="229">
        <f>O210*H210</f>
        <v>0</v>
      </c>
      <c r="Q210" s="229">
        <v>0</v>
      </c>
      <c r="R210" s="229">
        <f>Q210*H210</f>
        <v>0</v>
      </c>
      <c r="S210" s="229">
        <v>0.068000000000000005</v>
      </c>
      <c r="T210" s="230">
        <f>S210*H210</f>
        <v>0.18115200000000004</v>
      </c>
      <c r="U210" s="38"/>
      <c r="V210" s="38"/>
      <c r="W210" s="38"/>
      <c r="X210" s="38"/>
      <c r="Y210" s="38"/>
      <c r="Z210" s="38"/>
      <c r="AA210" s="38"/>
      <c r="AB210" s="38"/>
      <c r="AC210" s="38"/>
      <c r="AD210" s="38"/>
      <c r="AE210" s="38"/>
      <c r="AR210" s="231" t="s">
        <v>143</v>
      </c>
      <c r="AT210" s="231" t="s">
        <v>139</v>
      </c>
      <c r="AU210" s="231" t="s">
        <v>85</v>
      </c>
      <c r="AY210" s="17" t="s">
        <v>136</v>
      </c>
      <c r="BE210" s="232">
        <f>IF(N210="základní",J210,0)</f>
        <v>0</v>
      </c>
      <c r="BF210" s="232">
        <f>IF(N210="snížená",J210,0)</f>
        <v>0</v>
      </c>
      <c r="BG210" s="232">
        <f>IF(N210="zákl. přenesená",J210,0)</f>
        <v>0</v>
      </c>
      <c r="BH210" s="232">
        <f>IF(N210="sníž. přenesená",J210,0)</f>
        <v>0</v>
      </c>
      <c r="BI210" s="232">
        <f>IF(N210="nulová",J210,0)</f>
        <v>0</v>
      </c>
      <c r="BJ210" s="17" t="s">
        <v>83</v>
      </c>
      <c r="BK210" s="232">
        <f>ROUND(I210*H210,2)</f>
        <v>0</v>
      </c>
      <c r="BL210" s="17" t="s">
        <v>143</v>
      </c>
      <c r="BM210" s="231" t="s">
        <v>257</v>
      </c>
    </row>
    <row r="211" s="13" customFormat="1">
      <c r="A211" s="13"/>
      <c r="B211" s="233"/>
      <c r="C211" s="234"/>
      <c r="D211" s="235" t="s">
        <v>145</v>
      </c>
      <c r="E211" s="236" t="s">
        <v>1</v>
      </c>
      <c r="F211" s="237" t="s">
        <v>146</v>
      </c>
      <c r="G211" s="234"/>
      <c r="H211" s="236" t="s">
        <v>1</v>
      </c>
      <c r="I211" s="238"/>
      <c r="J211" s="234"/>
      <c r="K211" s="234"/>
      <c r="L211" s="239"/>
      <c r="M211" s="240"/>
      <c r="N211" s="241"/>
      <c r="O211" s="241"/>
      <c r="P211" s="241"/>
      <c r="Q211" s="241"/>
      <c r="R211" s="241"/>
      <c r="S211" s="241"/>
      <c r="T211" s="242"/>
      <c r="U211" s="13"/>
      <c r="V211" s="13"/>
      <c r="W211" s="13"/>
      <c r="X211" s="13"/>
      <c r="Y211" s="13"/>
      <c r="Z211" s="13"/>
      <c r="AA211" s="13"/>
      <c r="AB211" s="13"/>
      <c r="AC211" s="13"/>
      <c r="AD211" s="13"/>
      <c r="AE211" s="13"/>
      <c r="AT211" s="243" t="s">
        <v>145</v>
      </c>
      <c r="AU211" s="243" t="s">
        <v>85</v>
      </c>
      <c r="AV211" s="13" t="s">
        <v>83</v>
      </c>
      <c r="AW211" s="13" t="s">
        <v>32</v>
      </c>
      <c r="AX211" s="13" t="s">
        <v>75</v>
      </c>
      <c r="AY211" s="243" t="s">
        <v>136</v>
      </c>
    </row>
    <row r="212" s="13" customFormat="1">
      <c r="A212" s="13"/>
      <c r="B212" s="233"/>
      <c r="C212" s="234"/>
      <c r="D212" s="235" t="s">
        <v>145</v>
      </c>
      <c r="E212" s="236" t="s">
        <v>1</v>
      </c>
      <c r="F212" s="237" t="s">
        <v>258</v>
      </c>
      <c r="G212" s="234"/>
      <c r="H212" s="236" t="s">
        <v>1</v>
      </c>
      <c r="I212" s="238"/>
      <c r="J212" s="234"/>
      <c r="K212" s="234"/>
      <c r="L212" s="239"/>
      <c r="M212" s="240"/>
      <c r="N212" s="241"/>
      <c r="O212" s="241"/>
      <c r="P212" s="241"/>
      <c r="Q212" s="241"/>
      <c r="R212" s="241"/>
      <c r="S212" s="241"/>
      <c r="T212" s="242"/>
      <c r="U212" s="13"/>
      <c r="V212" s="13"/>
      <c r="W212" s="13"/>
      <c r="X212" s="13"/>
      <c r="Y212" s="13"/>
      <c r="Z212" s="13"/>
      <c r="AA212" s="13"/>
      <c r="AB212" s="13"/>
      <c r="AC212" s="13"/>
      <c r="AD212" s="13"/>
      <c r="AE212" s="13"/>
      <c r="AT212" s="243" t="s">
        <v>145</v>
      </c>
      <c r="AU212" s="243" t="s">
        <v>85</v>
      </c>
      <c r="AV212" s="13" t="s">
        <v>83</v>
      </c>
      <c r="AW212" s="13" t="s">
        <v>32</v>
      </c>
      <c r="AX212" s="13" t="s">
        <v>75</v>
      </c>
      <c r="AY212" s="243" t="s">
        <v>136</v>
      </c>
    </row>
    <row r="213" s="14" customFormat="1">
      <c r="A213" s="14"/>
      <c r="B213" s="244"/>
      <c r="C213" s="245"/>
      <c r="D213" s="235" t="s">
        <v>145</v>
      </c>
      <c r="E213" s="246" t="s">
        <v>1</v>
      </c>
      <c r="F213" s="247" t="s">
        <v>259</v>
      </c>
      <c r="G213" s="245"/>
      <c r="H213" s="248">
        <v>2.6640000000000001</v>
      </c>
      <c r="I213" s="249"/>
      <c r="J213" s="245"/>
      <c r="K213" s="245"/>
      <c r="L213" s="250"/>
      <c r="M213" s="251"/>
      <c r="N213" s="252"/>
      <c r="O213" s="252"/>
      <c r="P213" s="252"/>
      <c r="Q213" s="252"/>
      <c r="R213" s="252"/>
      <c r="S213" s="252"/>
      <c r="T213" s="253"/>
      <c r="U213" s="14"/>
      <c r="V213" s="14"/>
      <c r="W213" s="14"/>
      <c r="X213" s="14"/>
      <c r="Y213" s="14"/>
      <c r="Z213" s="14"/>
      <c r="AA213" s="14"/>
      <c r="AB213" s="14"/>
      <c r="AC213" s="14"/>
      <c r="AD213" s="14"/>
      <c r="AE213" s="14"/>
      <c r="AT213" s="254" t="s">
        <v>145</v>
      </c>
      <c r="AU213" s="254" t="s">
        <v>85</v>
      </c>
      <c r="AV213" s="14" t="s">
        <v>85</v>
      </c>
      <c r="AW213" s="14" t="s">
        <v>32</v>
      </c>
      <c r="AX213" s="14" t="s">
        <v>75</v>
      </c>
      <c r="AY213" s="254" t="s">
        <v>136</v>
      </c>
    </row>
    <row r="214" s="15" customFormat="1">
      <c r="A214" s="15"/>
      <c r="B214" s="255"/>
      <c r="C214" s="256"/>
      <c r="D214" s="235" t="s">
        <v>145</v>
      </c>
      <c r="E214" s="257" t="s">
        <v>1</v>
      </c>
      <c r="F214" s="258" t="s">
        <v>149</v>
      </c>
      <c r="G214" s="256"/>
      <c r="H214" s="259">
        <v>2.6640000000000001</v>
      </c>
      <c r="I214" s="260"/>
      <c r="J214" s="256"/>
      <c r="K214" s="256"/>
      <c r="L214" s="261"/>
      <c r="M214" s="262"/>
      <c r="N214" s="263"/>
      <c r="O214" s="263"/>
      <c r="P214" s="263"/>
      <c r="Q214" s="263"/>
      <c r="R214" s="263"/>
      <c r="S214" s="263"/>
      <c r="T214" s="264"/>
      <c r="U214" s="15"/>
      <c r="V214" s="15"/>
      <c r="W214" s="15"/>
      <c r="X214" s="15"/>
      <c r="Y214" s="15"/>
      <c r="Z214" s="15"/>
      <c r="AA214" s="15"/>
      <c r="AB214" s="15"/>
      <c r="AC214" s="15"/>
      <c r="AD214" s="15"/>
      <c r="AE214" s="15"/>
      <c r="AT214" s="265" t="s">
        <v>145</v>
      </c>
      <c r="AU214" s="265" t="s">
        <v>85</v>
      </c>
      <c r="AV214" s="15" t="s">
        <v>143</v>
      </c>
      <c r="AW214" s="15" t="s">
        <v>32</v>
      </c>
      <c r="AX214" s="15" t="s">
        <v>83</v>
      </c>
      <c r="AY214" s="265" t="s">
        <v>136</v>
      </c>
    </row>
    <row r="215" s="12" customFormat="1" ht="22.8" customHeight="1">
      <c r="A215" s="12"/>
      <c r="B215" s="203"/>
      <c r="C215" s="204"/>
      <c r="D215" s="205" t="s">
        <v>74</v>
      </c>
      <c r="E215" s="217" t="s">
        <v>260</v>
      </c>
      <c r="F215" s="217" t="s">
        <v>261</v>
      </c>
      <c r="G215" s="204"/>
      <c r="H215" s="204"/>
      <c r="I215" s="207"/>
      <c r="J215" s="218">
        <f>BK215</f>
        <v>0</v>
      </c>
      <c r="K215" s="204"/>
      <c r="L215" s="209"/>
      <c r="M215" s="210"/>
      <c r="N215" s="211"/>
      <c r="O215" s="211"/>
      <c r="P215" s="212">
        <f>SUM(P216:P223)</f>
        <v>0</v>
      </c>
      <c r="Q215" s="211"/>
      <c r="R215" s="212">
        <f>SUM(R216:R223)</f>
        <v>0</v>
      </c>
      <c r="S215" s="211"/>
      <c r="T215" s="213">
        <f>SUM(T216:T223)</f>
        <v>0</v>
      </c>
      <c r="U215" s="12"/>
      <c r="V215" s="12"/>
      <c r="W215" s="12"/>
      <c r="X215" s="12"/>
      <c r="Y215" s="12"/>
      <c r="Z215" s="12"/>
      <c r="AA215" s="12"/>
      <c r="AB215" s="12"/>
      <c r="AC215" s="12"/>
      <c r="AD215" s="12"/>
      <c r="AE215" s="12"/>
      <c r="AR215" s="214" t="s">
        <v>83</v>
      </c>
      <c r="AT215" s="215" t="s">
        <v>74</v>
      </c>
      <c r="AU215" s="215" t="s">
        <v>83</v>
      </c>
      <c r="AY215" s="214" t="s">
        <v>136</v>
      </c>
      <c r="BK215" s="216">
        <f>SUM(BK216:BK223)</f>
        <v>0</v>
      </c>
    </row>
    <row r="216" s="2" customFormat="1" ht="33" customHeight="1">
      <c r="A216" s="38"/>
      <c r="B216" s="39"/>
      <c r="C216" s="219" t="s">
        <v>262</v>
      </c>
      <c r="D216" s="219" t="s">
        <v>139</v>
      </c>
      <c r="E216" s="220" t="s">
        <v>263</v>
      </c>
      <c r="F216" s="221" t="s">
        <v>264</v>
      </c>
      <c r="G216" s="222" t="s">
        <v>265</v>
      </c>
      <c r="H216" s="223">
        <v>26.161999999999999</v>
      </c>
      <c r="I216" s="224"/>
      <c r="J216" s="225">
        <f>ROUND(I216*H216,2)</f>
        <v>0</v>
      </c>
      <c r="K216" s="226"/>
      <c r="L216" s="44"/>
      <c r="M216" s="227" t="s">
        <v>1</v>
      </c>
      <c r="N216" s="228" t="s">
        <v>40</v>
      </c>
      <c r="O216" s="91"/>
      <c r="P216" s="229">
        <f>O216*H216</f>
        <v>0</v>
      </c>
      <c r="Q216" s="229">
        <v>0</v>
      </c>
      <c r="R216" s="229">
        <f>Q216*H216</f>
        <v>0</v>
      </c>
      <c r="S216" s="229">
        <v>0</v>
      </c>
      <c r="T216" s="230">
        <f>S216*H216</f>
        <v>0</v>
      </c>
      <c r="U216" s="38"/>
      <c r="V216" s="38"/>
      <c r="W216" s="38"/>
      <c r="X216" s="38"/>
      <c r="Y216" s="38"/>
      <c r="Z216" s="38"/>
      <c r="AA216" s="38"/>
      <c r="AB216" s="38"/>
      <c r="AC216" s="38"/>
      <c r="AD216" s="38"/>
      <c r="AE216" s="38"/>
      <c r="AR216" s="231" t="s">
        <v>143</v>
      </c>
      <c r="AT216" s="231" t="s">
        <v>139</v>
      </c>
      <c r="AU216" s="231" t="s">
        <v>85</v>
      </c>
      <c r="AY216" s="17" t="s">
        <v>136</v>
      </c>
      <c r="BE216" s="232">
        <f>IF(N216="základní",J216,0)</f>
        <v>0</v>
      </c>
      <c r="BF216" s="232">
        <f>IF(N216="snížená",J216,0)</f>
        <v>0</v>
      </c>
      <c r="BG216" s="232">
        <f>IF(N216="zákl. přenesená",J216,0)</f>
        <v>0</v>
      </c>
      <c r="BH216" s="232">
        <f>IF(N216="sníž. přenesená",J216,0)</f>
        <v>0</v>
      </c>
      <c r="BI216" s="232">
        <f>IF(N216="nulová",J216,0)</f>
        <v>0</v>
      </c>
      <c r="BJ216" s="17" t="s">
        <v>83</v>
      </c>
      <c r="BK216" s="232">
        <f>ROUND(I216*H216,2)</f>
        <v>0</v>
      </c>
      <c r="BL216" s="17" t="s">
        <v>143</v>
      </c>
      <c r="BM216" s="231" t="s">
        <v>266</v>
      </c>
    </row>
    <row r="217" s="2" customFormat="1" ht="24.15" customHeight="1">
      <c r="A217" s="38"/>
      <c r="B217" s="39"/>
      <c r="C217" s="219" t="s">
        <v>267</v>
      </c>
      <c r="D217" s="219" t="s">
        <v>139</v>
      </c>
      <c r="E217" s="220" t="s">
        <v>268</v>
      </c>
      <c r="F217" s="221" t="s">
        <v>269</v>
      </c>
      <c r="G217" s="222" t="s">
        <v>265</v>
      </c>
      <c r="H217" s="223">
        <v>26.161999999999999</v>
      </c>
      <c r="I217" s="224"/>
      <c r="J217" s="225">
        <f>ROUND(I217*H217,2)</f>
        <v>0</v>
      </c>
      <c r="K217" s="226"/>
      <c r="L217" s="44"/>
      <c r="M217" s="227" t="s">
        <v>1</v>
      </c>
      <c r="N217" s="228" t="s">
        <v>40</v>
      </c>
      <c r="O217" s="91"/>
      <c r="P217" s="229">
        <f>O217*H217</f>
        <v>0</v>
      </c>
      <c r="Q217" s="229">
        <v>0</v>
      </c>
      <c r="R217" s="229">
        <f>Q217*H217</f>
        <v>0</v>
      </c>
      <c r="S217" s="229">
        <v>0</v>
      </c>
      <c r="T217" s="230">
        <f>S217*H217</f>
        <v>0</v>
      </c>
      <c r="U217" s="38"/>
      <c r="V217" s="38"/>
      <c r="W217" s="38"/>
      <c r="X217" s="38"/>
      <c r="Y217" s="38"/>
      <c r="Z217" s="38"/>
      <c r="AA217" s="38"/>
      <c r="AB217" s="38"/>
      <c r="AC217" s="38"/>
      <c r="AD217" s="38"/>
      <c r="AE217" s="38"/>
      <c r="AR217" s="231" t="s">
        <v>143</v>
      </c>
      <c r="AT217" s="231" t="s">
        <v>139</v>
      </c>
      <c r="AU217" s="231" t="s">
        <v>85</v>
      </c>
      <c r="AY217" s="17" t="s">
        <v>136</v>
      </c>
      <c r="BE217" s="232">
        <f>IF(N217="základní",J217,0)</f>
        <v>0</v>
      </c>
      <c r="BF217" s="232">
        <f>IF(N217="snížená",J217,0)</f>
        <v>0</v>
      </c>
      <c r="BG217" s="232">
        <f>IF(N217="zákl. přenesená",J217,0)</f>
        <v>0</v>
      </c>
      <c r="BH217" s="232">
        <f>IF(N217="sníž. přenesená",J217,0)</f>
        <v>0</v>
      </c>
      <c r="BI217" s="232">
        <f>IF(N217="nulová",J217,0)</f>
        <v>0</v>
      </c>
      <c r="BJ217" s="17" t="s">
        <v>83</v>
      </c>
      <c r="BK217" s="232">
        <f>ROUND(I217*H217,2)</f>
        <v>0</v>
      </c>
      <c r="BL217" s="17" t="s">
        <v>143</v>
      </c>
      <c r="BM217" s="231" t="s">
        <v>270</v>
      </c>
    </row>
    <row r="218" s="2" customFormat="1" ht="24.15" customHeight="1">
      <c r="A218" s="38"/>
      <c r="B218" s="39"/>
      <c r="C218" s="219" t="s">
        <v>271</v>
      </c>
      <c r="D218" s="219" t="s">
        <v>139</v>
      </c>
      <c r="E218" s="220" t="s">
        <v>272</v>
      </c>
      <c r="F218" s="221" t="s">
        <v>273</v>
      </c>
      <c r="G218" s="222" t="s">
        <v>265</v>
      </c>
      <c r="H218" s="223">
        <v>497.07799999999997</v>
      </c>
      <c r="I218" s="224"/>
      <c r="J218" s="225">
        <f>ROUND(I218*H218,2)</f>
        <v>0</v>
      </c>
      <c r="K218" s="226"/>
      <c r="L218" s="44"/>
      <c r="M218" s="227" t="s">
        <v>1</v>
      </c>
      <c r="N218" s="228" t="s">
        <v>40</v>
      </c>
      <c r="O218" s="91"/>
      <c r="P218" s="229">
        <f>O218*H218</f>
        <v>0</v>
      </c>
      <c r="Q218" s="229">
        <v>0</v>
      </c>
      <c r="R218" s="229">
        <f>Q218*H218</f>
        <v>0</v>
      </c>
      <c r="S218" s="229">
        <v>0</v>
      </c>
      <c r="T218" s="230">
        <f>S218*H218</f>
        <v>0</v>
      </c>
      <c r="U218" s="38"/>
      <c r="V218" s="38"/>
      <c r="W218" s="38"/>
      <c r="X218" s="38"/>
      <c r="Y218" s="38"/>
      <c r="Z218" s="38"/>
      <c r="AA218" s="38"/>
      <c r="AB218" s="38"/>
      <c r="AC218" s="38"/>
      <c r="AD218" s="38"/>
      <c r="AE218" s="38"/>
      <c r="AR218" s="231" t="s">
        <v>143</v>
      </c>
      <c r="AT218" s="231" t="s">
        <v>139</v>
      </c>
      <c r="AU218" s="231" t="s">
        <v>85</v>
      </c>
      <c r="AY218" s="17" t="s">
        <v>136</v>
      </c>
      <c r="BE218" s="232">
        <f>IF(N218="základní",J218,0)</f>
        <v>0</v>
      </c>
      <c r="BF218" s="232">
        <f>IF(N218="snížená",J218,0)</f>
        <v>0</v>
      </c>
      <c r="BG218" s="232">
        <f>IF(N218="zákl. přenesená",J218,0)</f>
        <v>0</v>
      </c>
      <c r="BH218" s="232">
        <f>IF(N218="sníž. přenesená",J218,0)</f>
        <v>0</v>
      </c>
      <c r="BI218" s="232">
        <f>IF(N218="nulová",J218,0)</f>
        <v>0</v>
      </c>
      <c r="BJ218" s="17" t="s">
        <v>83</v>
      </c>
      <c r="BK218" s="232">
        <f>ROUND(I218*H218,2)</f>
        <v>0</v>
      </c>
      <c r="BL218" s="17" t="s">
        <v>143</v>
      </c>
      <c r="BM218" s="231" t="s">
        <v>274</v>
      </c>
    </row>
    <row r="219" s="14" customFormat="1">
      <c r="A219" s="14"/>
      <c r="B219" s="244"/>
      <c r="C219" s="245"/>
      <c r="D219" s="235" t="s">
        <v>145</v>
      </c>
      <c r="E219" s="245"/>
      <c r="F219" s="247" t="s">
        <v>275</v>
      </c>
      <c r="G219" s="245"/>
      <c r="H219" s="248">
        <v>497.07799999999997</v>
      </c>
      <c r="I219" s="249"/>
      <c r="J219" s="245"/>
      <c r="K219" s="245"/>
      <c r="L219" s="250"/>
      <c r="M219" s="251"/>
      <c r="N219" s="252"/>
      <c r="O219" s="252"/>
      <c r="P219" s="252"/>
      <c r="Q219" s="252"/>
      <c r="R219" s="252"/>
      <c r="S219" s="252"/>
      <c r="T219" s="253"/>
      <c r="U219" s="14"/>
      <c r="V219" s="14"/>
      <c r="W219" s="14"/>
      <c r="X219" s="14"/>
      <c r="Y219" s="14"/>
      <c r="Z219" s="14"/>
      <c r="AA219" s="14"/>
      <c r="AB219" s="14"/>
      <c r="AC219" s="14"/>
      <c r="AD219" s="14"/>
      <c r="AE219" s="14"/>
      <c r="AT219" s="254" t="s">
        <v>145</v>
      </c>
      <c r="AU219" s="254" t="s">
        <v>85</v>
      </c>
      <c r="AV219" s="14" t="s">
        <v>85</v>
      </c>
      <c r="AW219" s="14" t="s">
        <v>4</v>
      </c>
      <c r="AX219" s="14" t="s">
        <v>83</v>
      </c>
      <c r="AY219" s="254" t="s">
        <v>136</v>
      </c>
    </row>
    <row r="220" s="2" customFormat="1" ht="33" customHeight="1">
      <c r="A220" s="38"/>
      <c r="B220" s="39"/>
      <c r="C220" s="219" t="s">
        <v>276</v>
      </c>
      <c r="D220" s="219" t="s">
        <v>139</v>
      </c>
      <c r="E220" s="220" t="s">
        <v>277</v>
      </c>
      <c r="F220" s="221" t="s">
        <v>278</v>
      </c>
      <c r="G220" s="222" t="s">
        <v>265</v>
      </c>
      <c r="H220" s="223">
        <v>7.8490000000000002</v>
      </c>
      <c r="I220" s="224"/>
      <c r="J220" s="225">
        <f>ROUND(I220*H220,2)</f>
        <v>0</v>
      </c>
      <c r="K220" s="226"/>
      <c r="L220" s="44"/>
      <c r="M220" s="227" t="s">
        <v>1</v>
      </c>
      <c r="N220" s="228" t="s">
        <v>40</v>
      </c>
      <c r="O220" s="91"/>
      <c r="P220" s="229">
        <f>O220*H220</f>
        <v>0</v>
      </c>
      <c r="Q220" s="229">
        <v>0</v>
      </c>
      <c r="R220" s="229">
        <f>Q220*H220</f>
        <v>0</v>
      </c>
      <c r="S220" s="229">
        <v>0</v>
      </c>
      <c r="T220" s="230">
        <f>S220*H220</f>
        <v>0</v>
      </c>
      <c r="U220" s="38"/>
      <c r="V220" s="38"/>
      <c r="W220" s="38"/>
      <c r="X220" s="38"/>
      <c r="Y220" s="38"/>
      <c r="Z220" s="38"/>
      <c r="AA220" s="38"/>
      <c r="AB220" s="38"/>
      <c r="AC220" s="38"/>
      <c r="AD220" s="38"/>
      <c r="AE220" s="38"/>
      <c r="AR220" s="231" t="s">
        <v>143</v>
      </c>
      <c r="AT220" s="231" t="s">
        <v>139</v>
      </c>
      <c r="AU220" s="231" t="s">
        <v>85</v>
      </c>
      <c r="AY220" s="17" t="s">
        <v>136</v>
      </c>
      <c r="BE220" s="232">
        <f>IF(N220="základní",J220,0)</f>
        <v>0</v>
      </c>
      <c r="BF220" s="232">
        <f>IF(N220="snížená",J220,0)</f>
        <v>0</v>
      </c>
      <c r="BG220" s="232">
        <f>IF(N220="zákl. přenesená",J220,0)</f>
        <v>0</v>
      </c>
      <c r="BH220" s="232">
        <f>IF(N220="sníž. přenesená",J220,0)</f>
        <v>0</v>
      </c>
      <c r="BI220" s="232">
        <f>IF(N220="nulová",J220,0)</f>
        <v>0</v>
      </c>
      <c r="BJ220" s="17" t="s">
        <v>83</v>
      </c>
      <c r="BK220" s="232">
        <f>ROUND(I220*H220,2)</f>
        <v>0</v>
      </c>
      <c r="BL220" s="17" t="s">
        <v>143</v>
      </c>
      <c r="BM220" s="231" t="s">
        <v>279</v>
      </c>
    </row>
    <row r="221" s="14" customFormat="1">
      <c r="A221" s="14"/>
      <c r="B221" s="244"/>
      <c r="C221" s="245"/>
      <c r="D221" s="235" t="s">
        <v>145</v>
      </c>
      <c r="E221" s="245"/>
      <c r="F221" s="247" t="s">
        <v>280</v>
      </c>
      <c r="G221" s="245"/>
      <c r="H221" s="248">
        <v>7.8490000000000002</v>
      </c>
      <c r="I221" s="249"/>
      <c r="J221" s="245"/>
      <c r="K221" s="245"/>
      <c r="L221" s="250"/>
      <c r="M221" s="251"/>
      <c r="N221" s="252"/>
      <c r="O221" s="252"/>
      <c r="P221" s="252"/>
      <c r="Q221" s="252"/>
      <c r="R221" s="252"/>
      <c r="S221" s="252"/>
      <c r="T221" s="253"/>
      <c r="U221" s="14"/>
      <c r="V221" s="14"/>
      <c r="W221" s="14"/>
      <c r="X221" s="14"/>
      <c r="Y221" s="14"/>
      <c r="Z221" s="14"/>
      <c r="AA221" s="14"/>
      <c r="AB221" s="14"/>
      <c r="AC221" s="14"/>
      <c r="AD221" s="14"/>
      <c r="AE221" s="14"/>
      <c r="AT221" s="254" t="s">
        <v>145</v>
      </c>
      <c r="AU221" s="254" t="s">
        <v>85</v>
      </c>
      <c r="AV221" s="14" t="s">
        <v>85</v>
      </c>
      <c r="AW221" s="14" t="s">
        <v>4</v>
      </c>
      <c r="AX221" s="14" t="s">
        <v>83</v>
      </c>
      <c r="AY221" s="254" t="s">
        <v>136</v>
      </c>
    </row>
    <row r="222" s="2" customFormat="1" ht="33" customHeight="1">
      <c r="A222" s="38"/>
      <c r="B222" s="39"/>
      <c r="C222" s="219" t="s">
        <v>281</v>
      </c>
      <c r="D222" s="219" t="s">
        <v>139</v>
      </c>
      <c r="E222" s="220" t="s">
        <v>282</v>
      </c>
      <c r="F222" s="221" t="s">
        <v>283</v>
      </c>
      <c r="G222" s="222" t="s">
        <v>265</v>
      </c>
      <c r="H222" s="223">
        <v>18.312999999999999</v>
      </c>
      <c r="I222" s="224"/>
      <c r="J222" s="225">
        <f>ROUND(I222*H222,2)</f>
        <v>0</v>
      </c>
      <c r="K222" s="226"/>
      <c r="L222" s="44"/>
      <c r="M222" s="227" t="s">
        <v>1</v>
      </c>
      <c r="N222" s="228" t="s">
        <v>40</v>
      </c>
      <c r="O222" s="91"/>
      <c r="P222" s="229">
        <f>O222*H222</f>
        <v>0</v>
      </c>
      <c r="Q222" s="229">
        <v>0</v>
      </c>
      <c r="R222" s="229">
        <f>Q222*H222</f>
        <v>0</v>
      </c>
      <c r="S222" s="229">
        <v>0</v>
      </c>
      <c r="T222" s="230">
        <f>S222*H222</f>
        <v>0</v>
      </c>
      <c r="U222" s="38"/>
      <c r="V222" s="38"/>
      <c r="W222" s="38"/>
      <c r="X222" s="38"/>
      <c r="Y222" s="38"/>
      <c r="Z222" s="38"/>
      <c r="AA222" s="38"/>
      <c r="AB222" s="38"/>
      <c r="AC222" s="38"/>
      <c r="AD222" s="38"/>
      <c r="AE222" s="38"/>
      <c r="AR222" s="231" t="s">
        <v>143</v>
      </c>
      <c r="AT222" s="231" t="s">
        <v>139</v>
      </c>
      <c r="AU222" s="231" t="s">
        <v>85</v>
      </c>
      <c r="AY222" s="17" t="s">
        <v>136</v>
      </c>
      <c r="BE222" s="232">
        <f>IF(N222="základní",J222,0)</f>
        <v>0</v>
      </c>
      <c r="BF222" s="232">
        <f>IF(N222="snížená",J222,0)</f>
        <v>0</v>
      </c>
      <c r="BG222" s="232">
        <f>IF(N222="zákl. přenesená",J222,0)</f>
        <v>0</v>
      </c>
      <c r="BH222" s="232">
        <f>IF(N222="sníž. přenesená",J222,0)</f>
        <v>0</v>
      </c>
      <c r="BI222" s="232">
        <f>IF(N222="nulová",J222,0)</f>
        <v>0</v>
      </c>
      <c r="BJ222" s="17" t="s">
        <v>83</v>
      </c>
      <c r="BK222" s="232">
        <f>ROUND(I222*H222,2)</f>
        <v>0</v>
      </c>
      <c r="BL222" s="17" t="s">
        <v>143</v>
      </c>
      <c r="BM222" s="231" t="s">
        <v>284</v>
      </c>
    </row>
    <row r="223" s="14" customFormat="1">
      <c r="A223" s="14"/>
      <c r="B223" s="244"/>
      <c r="C223" s="245"/>
      <c r="D223" s="235" t="s">
        <v>145</v>
      </c>
      <c r="E223" s="245"/>
      <c r="F223" s="247" t="s">
        <v>285</v>
      </c>
      <c r="G223" s="245"/>
      <c r="H223" s="248">
        <v>18.312999999999999</v>
      </c>
      <c r="I223" s="249"/>
      <c r="J223" s="245"/>
      <c r="K223" s="245"/>
      <c r="L223" s="250"/>
      <c r="M223" s="251"/>
      <c r="N223" s="252"/>
      <c r="O223" s="252"/>
      <c r="P223" s="252"/>
      <c r="Q223" s="252"/>
      <c r="R223" s="252"/>
      <c r="S223" s="252"/>
      <c r="T223" s="253"/>
      <c r="U223" s="14"/>
      <c r="V223" s="14"/>
      <c r="W223" s="14"/>
      <c r="X223" s="14"/>
      <c r="Y223" s="14"/>
      <c r="Z223" s="14"/>
      <c r="AA223" s="14"/>
      <c r="AB223" s="14"/>
      <c r="AC223" s="14"/>
      <c r="AD223" s="14"/>
      <c r="AE223" s="14"/>
      <c r="AT223" s="254" t="s">
        <v>145</v>
      </c>
      <c r="AU223" s="254" t="s">
        <v>85</v>
      </c>
      <c r="AV223" s="14" t="s">
        <v>85</v>
      </c>
      <c r="AW223" s="14" t="s">
        <v>4</v>
      </c>
      <c r="AX223" s="14" t="s">
        <v>83</v>
      </c>
      <c r="AY223" s="254" t="s">
        <v>136</v>
      </c>
    </row>
    <row r="224" s="12" customFormat="1" ht="22.8" customHeight="1">
      <c r="A224" s="12"/>
      <c r="B224" s="203"/>
      <c r="C224" s="204"/>
      <c r="D224" s="205" t="s">
        <v>74</v>
      </c>
      <c r="E224" s="217" t="s">
        <v>286</v>
      </c>
      <c r="F224" s="217" t="s">
        <v>287</v>
      </c>
      <c r="G224" s="204"/>
      <c r="H224" s="204"/>
      <c r="I224" s="207"/>
      <c r="J224" s="218">
        <f>BK224</f>
        <v>0</v>
      </c>
      <c r="K224" s="204"/>
      <c r="L224" s="209"/>
      <c r="M224" s="210"/>
      <c r="N224" s="211"/>
      <c r="O224" s="211"/>
      <c r="P224" s="212">
        <f>P225</f>
        <v>0</v>
      </c>
      <c r="Q224" s="211"/>
      <c r="R224" s="212">
        <f>R225</f>
        <v>0</v>
      </c>
      <c r="S224" s="211"/>
      <c r="T224" s="213">
        <f>T225</f>
        <v>0</v>
      </c>
      <c r="U224" s="12"/>
      <c r="V224" s="12"/>
      <c r="W224" s="12"/>
      <c r="X224" s="12"/>
      <c r="Y224" s="12"/>
      <c r="Z224" s="12"/>
      <c r="AA224" s="12"/>
      <c r="AB224" s="12"/>
      <c r="AC224" s="12"/>
      <c r="AD224" s="12"/>
      <c r="AE224" s="12"/>
      <c r="AR224" s="214" t="s">
        <v>83</v>
      </c>
      <c r="AT224" s="215" t="s">
        <v>74</v>
      </c>
      <c r="AU224" s="215" t="s">
        <v>83</v>
      </c>
      <c r="AY224" s="214" t="s">
        <v>136</v>
      </c>
      <c r="BK224" s="216">
        <f>BK225</f>
        <v>0</v>
      </c>
    </row>
    <row r="225" s="2" customFormat="1" ht="24.15" customHeight="1">
      <c r="A225" s="38"/>
      <c r="B225" s="39"/>
      <c r="C225" s="219" t="s">
        <v>288</v>
      </c>
      <c r="D225" s="219" t="s">
        <v>139</v>
      </c>
      <c r="E225" s="220" t="s">
        <v>289</v>
      </c>
      <c r="F225" s="221" t="s">
        <v>290</v>
      </c>
      <c r="G225" s="222" t="s">
        <v>265</v>
      </c>
      <c r="H225" s="223">
        <v>16.564</v>
      </c>
      <c r="I225" s="224"/>
      <c r="J225" s="225">
        <f>ROUND(I225*H225,2)</f>
        <v>0</v>
      </c>
      <c r="K225" s="226"/>
      <c r="L225" s="44"/>
      <c r="M225" s="227" t="s">
        <v>1</v>
      </c>
      <c r="N225" s="228" t="s">
        <v>40</v>
      </c>
      <c r="O225" s="91"/>
      <c r="P225" s="229">
        <f>O225*H225</f>
        <v>0</v>
      </c>
      <c r="Q225" s="229">
        <v>0</v>
      </c>
      <c r="R225" s="229">
        <f>Q225*H225</f>
        <v>0</v>
      </c>
      <c r="S225" s="229">
        <v>0</v>
      </c>
      <c r="T225" s="230">
        <f>S225*H225</f>
        <v>0</v>
      </c>
      <c r="U225" s="38"/>
      <c r="V225" s="38"/>
      <c r="W225" s="38"/>
      <c r="X225" s="38"/>
      <c r="Y225" s="38"/>
      <c r="Z225" s="38"/>
      <c r="AA225" s="38"/>
      <c r="AB225" s="38"/>
      <c r="AC225" s="38"/>
      <c r="AD225" s="38"/>
      <c r="AE225" s="38"/>
      <c r="AR225" s="231" t="s">
        <v>143</v>
      </c>
      <c r="AT225" s="231" t="s">
        <v>139</v>
      </c>
      <c r="AU225" s="231" t="s">
        <v>85</v>
      </c>
      <c r="AY225" s="17" t="s">
        <v>136</v>
      </c>
      <c r="BE225" s="232">
        <f>IF(N225="základní",J225,0)</f>
        <v>0</v>
      </c>
      <c r="BF225" s="232">
        <f>IF(N225="snížená",J225,0)</f>
        <v>0</v>
      </c>
      <c r="BG225" s="232">
        <f>IF(N225="zákl. přenesená",J225,0)</f>
        <v>0</v>
      </c>
      <c r="BH225" s="232">
        <f>IF(N225="sníž. přenesená",J225,0)</f>
        <v>0</v>
      </c>
      <c r="BI225" s="232">
        <f>IF(N225="nulová",J225,0)</f>
        <v>0</v>
      </c>
      <c r="BJ225" s="17" t="s">
        <v>83</v>
      </c>
      <c r="BK225" s="232">
        <f>ROUND(I225*H225,2)</f>
        <v>0</v>
      </c>
      <c r="BL225" s="17" t="s">
        <v>143</v>
      </c>
      <c r="BM225" s="231" t="s">
        <v>291</v>
      </c>
    </row>
    <row r="226" s="12" customFormat="1" ht="25.92" customHeight="1">
      <c r="A226" s="12"/>
      <c r="B226" s="203"/>
      <c r="C226" s="204"/>
      <c r="D226" s="205" t="s">
        <v>74</v>
      </c>
      <c r="E226" s="206" t="s">
        <v>292</v>
      </c>
      <c r="F226" s="206" t="s">
        <v>293</v>
      </c>
      <c r="G226" s="204"/>
      <c r="H226" s="204"/>
      <c r="I226" s="207"/>
      <c r="J226" s="208">
        <f>BK226</f>
        <v>0</v>
      </c>
      <c r="K226" s="204"/>
      <c r="L226" s="209"/>
      <c r="M226" s="210"/>
      <c r="N226" s="211"/>
      <c r="O226" s="211"/>
      <c r="P226" s="212">
        <f>P227+P255+P269+P274+P293+P318+P339+P350</f>
        <v>0</v>
      </c>
      <c r="Q226" s="211"/>
      <c r="R226" s="212">
        <f>R227+R255+R269+R274+R293+R318+R339+R350</f>
        <v>4.3913393599999999</v>
      </c>
      <c r="S226" s="211"/>
      <c r="T226" s="213">
        <f>T227+T255+T269+T274+T293+T318+T339+T350</f>
        <v>0.64627499999999993</v>
      </c>
      <c r="U226" s="12"/>
      <c r="V226" s="12"/>
      <c r="W226" s="12"/>
      <c r="X226" s="12"/>
      <c r="Y226" s="12"/>
      <c r="Z226" s="12"/>
      <c r="AA226" s="12"/>
      <c r="AB226" s="12"/>
      <c r="AC226" s="12"/>
      <c r="AD226" s="12"/>
      <c r="AE226" s="12"/>
      <c r="AR226" s="214" t="s">
        <v>85</v>
      </c>
      <c r="AT226" s="215" t="s">
        <v>74</v>
      </c>
      <c r="AU226" s="215" t="s">
        <v>75</v>
      </c>
      <c r="AY226" s="214" t="s">
        <v>136</v>
      </c>
      <c r="BK226" s="216">
        <f>BK227+BK255+BK269+BK274+BK293+BK318+BK339+BK350</f>
        <v>0</v>
      </c>
    </row>
    <row r="227" s="12" customFormat="1" ht="22.8" customHeight="1">
      <c r="A227" s="12"/>
      <c r="B227" s="203"/>
      <c r="C227" s="204"/>
      <c r="D227" s="205" t="s">
        <v>74</v>
      </c>
      <c r="E227" s="217" t="s">
        <v>294</v>
      </c>
      <c r="F227" s="217" t="s">
        <v>295</v>
      </c>
      <c r="G227" s="204"/>
      <c r="H227" s="204"/>
      <c r="I227" s="207"/>
      <c r="J227" s="218">
        <f>BK227</f>
        <v>0</v>
      </c>
      <c r="K227" s="204"/>
      <c r="L227" s="209"/>
      <c r="M227" s="210"/>
      <c r="N227" s="211"/>
      <c r="O227" s="211"/>
      <c r="P227" s="212">
        <f>SUM(P228:P254)</f>
        <v>0</v>
      </c>
      <c r="Q227" s="211"/>
      <c r="R227" s="212">
        <f>SUM(R228:R254)</f>
        <v>0.82654299999999992</v>
      </c>
      <c r="S227" s="211"/>
      <c r="T227" s="213">
        <f>SUM(T228:T254)</f>
        <v>0.27241499999999996</v>
      </c>
      <c r="U227" s="12"/>
      <c r="V227" s="12"/>
      <c r="W227" s="12"/>
      <c r="X227" s="12"/>
      <c r="Y227" s="12"/>
      <c r="Z227" s="12"/>
      <c r="AA227" s="12"/>
      <c r="AB227" s="12"/>
      <c r="AC227" s="12"/>
      <c r="AD227" s="12"/>
      <c r="AE227" s="12"/>
      <c r="AR227" s="214" t="s">
        <v>85</v>
      </c>
      <c r="AT227" s="215" t="s">
        <v>74</v>
      </c>
      <c r="AU227" s="215" t="s">
        <v>83</v>
      </c>
      <c r="AY227" s="214" t="s">
        <v>136</v>
      </c>
      <c r="BK227" s="216">
        <f>SUM(BK228:BK254)</f>
        <v>0</v>
      </c>
    </row>
    <row r="228" s="2" customFormat="1" ht="24.15" customHeight="1">
      <c r="A228" s="38"/>
      <c r="B228" s="39"/>
      <c r="C228" s="219" t="s">
        <v>296</v>
      </c>
      <c r="D228" s="219" t="s">
        <v>139</v>
      </c>
      <c r="E228" s="220" t="s">
        <v>297</v>
      </c>
      <c r="F228" s="221" t="s">
        <v>298</v>
      </c>
      <c r="G228" s="222" t="s">
        <v>154</v>
      </c>
      <c r="H228" s="223">
        <v>4.0999999999999996</v>
      </c>
      <c r="I228" s="224"/>
      <c r="J228" s="225">
        <f>ROUND(I228*H228,2)</f>
        <v>0</v>
      </c>
      <c r="K228" s="226"/>
      <c r="L228" s="44"/>
      <c r="M228" s="227" t="s">
        <v>1</v>
      </c>
      <c r="N228" s="228" t="s">
        <v>40</v>
      </c>
      <c r="O228" s="91"/>
      <c r="P228" s="229">
        <f>O228*H228</f>
        <v>0</v>
      </c>
      <c r="Q228" s="229">
        <v>0.022450000000000001</v>
      </c>
      <c r="R228" s="229">
        <f>Q228*H228</f>
        <v>0.092045000000000002</v>
      </c>
      <c r="S228" s="229">
        <v>0</v>
      </c>
      <c r="T228" s="230">
        <f>S228*H228</f>
        <v>0</v>
      </c>
      <c r="U228" s="38"/>
      <c r="V228" s="38"/>
      <c r="W228" s="38"/>
      <c r="X228" s="38"/>
      <c r="Y228" s="38"/>
      <c r="Z228" s="38"/>
      <c r="AA228" s="38"/>
      <c r="AB228" s="38"/>
      <c r="AC228" s="38"/>
      <c r="AD228" s="38"/>
      <c r="AE228" s="38"/>
      <c r="AR228" s="231" t="s">
        <v>216</v>
      </c>
      <c r="AT228" s="231" t="s">
        <v>139</v>
      </c>
      <c r="AU228" s="231" t="s">
        <v>85</v>
      </c>
      <c r="AY228" s="17" t="s">
        <v>136</v>
      </c>
      <c r="BE228" s="232">
        <f>IF(N228="základní",J228,0)</f>
        <v>0</v>
      </c>
      <c r="BF228" s="232">
        <f>IF(N228="snížená",J228,0)</f>
        <v>0</v>
      </c>
      <c r="BG228" s="232">
        <f>IF(N228="zákl. přenesená",J228,0)</f>
        <v>0</v>
      </c>
      <c r="BH228" s="232">
        <f>IF(N228="sníž. přenesená",J228,0)</f>
        <v>0</v>
      </c>
      <c r="BI228" s="232">
        <f>IF(N228="nulová",J228,0)</f>
        <v>0</v>
      </c>
      <c r="BJ228" s="17" t="s">
        <v>83</v>
      </c>
      <c r="BK228" s="232">
        <f>ROUND(I228*H228,2)</f>
        <v>0</v>
      </c>
      <c r="BL228" s="17" t="s">
        <v>216</v>
      </c>
      <c r="BM228" s="231" t="s">
        <v>299</v>
      </c>
    </row>
    <row r="229" s="13" customFormat="1">
      <c r="A229" s="13"/>
      <c r="B229" s="233"/>
      <c r="C229" s="234"/>
      <c r="D229" s="235" t="s">
        <v>145</v>
      </c>
      <c r="E229" s="236" t="s">
        <v>1</v>
      </c>
      <c r="F229" s="237" t="s">
        <v>146</v>
      </c>
      <c r="G229" s="234"/>
      <c r="H229" s="236" t="s">
        <v>1</v>
      </c>
      <c r="I229" s="238"/>
      <c r="J229" s="234"/>
      <c r="K229" s="234"/>
      <c r="L229" s="239"/>
      <c r="M229" s="240"/>
      <c r="N229" s="241"/>
      <c r="O229" s="241"/>
      <c r="P229" s="241"/>
      <c r="Q229" s="241"/>
      <c r="R229" s="241"/>
      <c r="S229" s="241"/>
      <c r="T229" s="242"/>
      <c r="U229" s="13"/>
      <c r="V229" s="13"/>
      <c r="W229" s="13"/>
      <c r="X229" s="13"/>
      <c r="Y229" s="13"/>
      <c r="Z229" s="13"/>
      <c r="AA229" s="13"/>
      <c r="AB229" s="13"/>
      <c r="AC229" s="13"/>
      <c r="AD229" s="13"/>
      <c r="AE229" s="13"/>
      <c r="AT229" s="243" t="s">
        <v>145</v>
      </c>
      <c r="AU229" s="243" t="s">
        <v>85</v>
      </c>
      <c r="AV229" s="13" t="s">
        <v>83</v>
      </c>
      <c r="AW229" s="13" t="s">
        <v>32</v>
      </c>
      <c r="AX229" s="13" t="s">
        <v>75</v>
      </c>
      <c r="AY229" s="243" t="s">
        <v>136</v>
      </c>
    </row>
    <row r="230" s="13" customFormat="1">
      <c r="A230" s="13"/>
      <c r="B230" s="233"/>
      <c r="C230" s="234"/>
      <c r="D230" s="235" t="s">
        <v>145</v>
      </c>
      <c r="E230" s="236" t="s">
        <v>1</v>
      </c>
      <c r="F230" s="237" t="s">
        <v>300</v>
      </c>
      <c r="G230" s="234"/>
      <c r="H230" s="236" t="s">
        <v>1</v>
      </c>
      <c r="I230" s="238"/>
      <c r="J230" s="234"/>
      <c r="K230" s="234"/>
      <c r="L230" s="239"/>
      <c r="M230" s="240"/>
      <c r="N230" s="241"/>
      <c r="O230" s="241"/>
      <c r="P230" s="241"/>
      <c r="Q230" s="241"/>
      <c r="R230" s="241"/>
      <c r="S230" s="241"/>
      <c r="T230" s="242"/>
      <c r="U230" s="13"/>
      <c r="V230" s="13"/>
      <c r="W230" s="13"/>
      <c r="X230" s="13"/>
      <c r="Y230" s="13"/>
      <c r="Z230" s="13"/>
      <c r="AA230" s="13"/>
      <c r="AB230" s="13"/>
      <c r="AC230" s="13"/>
      <c r="AD230" s="13"/>
      <c r="AE230" s="13"/>
      <c r="AT230" s="243" t="s">
        <v>145</v>
      </c>
      <c r="AU230" s="243" t="s">
        <v>85</v>
      </c>
      <c r="AV230" s="13" t="s">
        <v>83</v>
      </c>
      <c r="AW230" s="13" t="s">
        <v>32</v>
      </c>
      <c r="AX230" s="13" t="s">
        <v>75</v>
      </c>
      <c r="AY230" s="243" t="s">
        <v>136</v>
      </c>
    </row>
    <row r="231" s="14" customFormat="1">
      <c r="A231" s="14"/>
      <c r="B231" s="244"/>
      <c r="C231" s="245"/>
      <c r="D231" s="235" t="s">
        <v>145</v>
      </c>
      <c r="E231" s="246" t="s">
        <v>1</v>
      </c>
      <c r="F231" s="247" t="s">
        <v>301</v>
      </c>
      <c r="G231" s="245"/>
      <c r="H231" s="248">
        <v>4.0999999999999996</v>
      </c>
      <c r="I231" s="249"/>
      <c r="J231" s="245"/>
      <c r="K231" s="245"/>
      <c r="L231" s="250"/>
      <c r="M231" s="251"/>
      <c r="N231" s="252"/>
      <c r="O231" s="252"/>
      <c r="P231" s="252"/>
      <c r="Q231" s="252"/>
      <c r="R231" s="252"/>
      <c r="S231" s="252"/>
      <c r="T231" s="253"/>
      <c r="U231" s="14"/>
      <c r="V231" s="14"/>
      <c r="W231" s="14"/>
      <c r="X231" s="14"/>
      <c r="Y231" s="14"/>
      <c r="Z231" s="14"/>
      <c r="AA231" s="14"/>
      <c r="AB231" s="14"/>
      <c r="AC231" s="14"/>
      <c r="AD231" s="14"/>
      <c r="AE231" s="14"/>
      <c r="AT231" s="254" t="s">
        <v>145</v>
      </c>
      <c r="AU231" s="254" t="s">
        <v>85</v>
      </c>
      <c r="AV231" s="14" t="s">
        <v>85</v>
      </c>
      <c r="AW231" s="14" t="s">
        <v>32</v>
      </c>
      <c r="AX231" s="14" t="s">
        <v>75</v>
      </c>
      <c r="AY231" s="254" t="s">
        <v>136</v>
      </c>
    </row>
    <row r="232" s="15" customFormat="1">
      <c r="A232" s="15"/>
      <c r="B232" s="255"/>
      <c r="C232" s="256"/>
      <c r="D232" s="235" t="s">
        <v>145</v>
      </c>
      <c r="E232" s="257" t="s">
        <v>1</v>
      </c>
      <c r="F232" s="258" t="s">
        <v>149</v>
      </c>
      <c r="G232" s="256"/>
      <c r="H232" s="259">
        <v>4.0999999999999996</v>
      </c>
      <c r="I232" s="260"/>
      <c r="J232" s="256"/>
      <c r="K232" s="256"/>
      <c r="L232" s="261"/>
      <c r="M232" s="262"/>
      <c r="N232" s="263"/>
      <c r="O232" s="263"/>
      <c r="P232" s="263"/>
      <c r="Q232" s="263"/>
      <c r="R232" s="263"/>
      <c r="S232" s="263"/>
      <c r="T232" s="264"/>
      <c r="U232" s="15"/>
      <c r="V232" s="15"/>
      <c r="W232" s="15"/>
      <c r="X232" s="15"/>
      <c r="Y232" s="15"/>
      <c r="Z232" s="15"/>
      <c r="AA232" s="15"/>
      <c r="AB232" s="15"/>
      <c r="AC232" s="15"/>
      <c r="AD232" s="15"/>
      <c r="AE232" s="15"/>
      <c r="AT232" s="265" t="s">
        <v>145</v>
      </c>
      <c r="AU232" s="265" t="s">
        <v>85</v>
      </c>
      <c r="AV232" s="15" t="s">
        <v>143</v>
      </c>
      <c r="AW232" s="15" t="s">
        <v>32</v>
      </c>
      <c r="AX232" s="15" t="s">
        <v>83</v>
      </c>
      <c r="AY232" s="265" t="s">
        <v>136</v>
      </c>
    </row>
    <row r="233" s="2" customFormat="1" ht="24.15" customHeight="1">
      <c r="A233" s="38"/>
      <c r="B233" s="39"/>
      <c r="C233" s="219" t="s">
        <v>302</v>
      </c>
      <c r="D233" s="219" t="s">
        <v>139</v>
      </c>
      <c r="E233" s="220" t="s">
        <v>303</v>
      </c>
      <c r="F233" s="221" t="s">
        <v>304</v>
      </c>
      <c r="G233" s="222" t="s">
        <v>154</v>
      </c>
      <c r="H233" s="223">
        <v>3.2999999999999998</v>
      </c>
      <c r="I233" s="224"/>
      <c r="J233" s="225">
        <f>ROUND(I233*H233,2)</f>
        <v>0</v>
      </c>
      <c r="K233" s="226"/>
      <c r="L233" s="44"/>
      <c r="M233" s="227" t="s">
        <v>1</v>
      </c>
      <c r="N233" s="228" t="s">
        <v>40</v>
      </c>
      <c r="O233" s="91"/>
      <c r="P233" s="229">
        <f>O233*H233</f>
        <v>0</v>
      </c>
      <c r="Q233" s="229">
        <v>0</v>
      </c>
      <c r="R233" s="229">
        <f>Q233*H233</f>
        <v>0</v>
      </c>
      <c r="S233" s="229">
        <v>0.03175</v>
      </c>
      <c r="T233" s="230">
        <f>S233*H233</f>
        <v>0.10477499999999999</v>
      </c>
      <c r="U233" s="38"/>
      <c r="V233" s="38"/>
      <c r="W233" s="38"/>
      <c r="X233" s="38"/>
      <c r="Y233" s="38"/>
      <c r="Z233" s="38"/>
      <c r="AA233" s="38"/>
      <c r="AB233" s="38"/>
      <c r="AC233" s="38"/>
      <c r="AD233" s="38"/>
      <c r="AE233" s="38"/>
      <c r="AR233" s="231" t="s">
        <v>216</v>
      </c>
      <c r="AT233" s="231" t="s">
        <v>139</v>
      </c>
      <c r="AU233" s="231" t="s">
        <v>85</v>
      </c>
      <c r="AY233" s="17" t="s">
        <v>136</v>
      </c>
      <c r="BE233" s="232">
        <f>IF(N233="základní",J233,0)</f>
        <v>0</v>
      </c>
      <c r="BF233" s="232">
        <f>IF(N233="snížená",J233,0)</f>
        <v>0</v>
      </c>
      <c r="BG233" s="232">
        <f>IF(N233="zákl. přenesená",J233,0)</f>
        <v>0</v>
      </c>
      <c r="BH233" s="232">
        <f>IF(N233="sníž. přenesená",J233,0)</f>
        <v>0</v>
      </c>
      <c r="BI233" s="232">
        <f>IF(N233="nulová",J233,0)</f>
        <v>0</v>
      </c>
      <c r="BJ233" s="17" t="s">
        <v>83</v>
      </c>
      <c r="BK233" s="232">
        <f>ROUND(I233*H233,2)</f>
        <v>0</v>
      </c>
      <c r="BL233" s="17" t="s">
        <v>216</v>
      </c>
      <c r="BM233" s="231" t="s">
        <v>305</v>
      </c>
    </row>
    <row r="234" s="13" customFormat="1">
      <c r="A234" s="13"/>
      <c r="B234" s="233"/>
      <c r="C234" s="234"/>
      <c r="D234" s="235" t="s">
        <v>145</v>
      </c>
      <c r="E234" s="236" t="s">
        <v>1</v>
      </c>
      <c r="F234" s="237" t="s">
        <v>146</v>
      </c>
      <c r="G234" s="234"/>
      <c r="H234" s="236" t="s">
        <v>1</v>
      </c>
      <c r="I234" s="238"/>
      <c r="J234" s="234"/>
      <c r="K234" s="234"/>
      <c r="L234" s="239"/>
      <c r="M234" s="240"/>
      <c r="N234" s="241"/>
      <c r="O234" s="241"/>
      <c r="P234" s="241"/>
      <c r="Q234" s="241"/>
      <c r="R234" s="241"/>
      <c r="S234" s="241"/>
      <c r="T234" s="242"/>
      <c r="U234" s="13"/>
      <c r="V234" s="13"/>
      <c r="W234" s="13"/>
      <c r="X234" s="13"/>
      <c r="Y234" s="13"/>
      <c r="Z234" s="13"/>
      <c r="AA234" s="13"/>
      <c r="AB234" s="13"/>
      <c r="AC234" s="13"/>
      <c r="AD234" s="13"/>
      <c r="AE234" s="13"/>
      <c r="AT234" s="243" t="s">
        <v>145</v>
      </c>
      <c r="AU234" s="243" t="s">
        <v>85</v>
      </c>
      <c r="AV234" s="13" t="s">
        <v>83</v>
      </c>
      <c r="AW234" s="13" t="s">
        <v>32</v>
      </c>
      <c r="AX234" s="13" t="s">
        <v>75</v>
      </c>
      <c r="AY234" s="243" t="s">
        <v>136</v>
      </c>
    </row>
    <row r="235" s="14" customFormat="1">
      <c r="A235" s="14"/>
      <c r="B235" s="244"/>
      <c r="C235" s="245"/>
      <c r="D235" s="235" t="s">
        <v>145</v>
      </c>
      <c r="E235" s="246" t="s">
        <v>1</v>
      </c>
      <c r="F235" s="247" t="s">
        <v>306</v>
      </c>
      <c r="G235" s="245"/>
      <c r="H235" s="248">
        <v>3.2999999999999998</v>
      </c>
      <c r="I235" s="249"/>
      <c r="J235" s="245"/>
      <c r="K235" s="245"/>
      <c r="L235" s="250"/>
      <c r="M235" s="251"/>
      <c r="N235" s="252"/>
      <c r="O235" s="252"/>
      <c r="P235" s="252"/>
      <c r="Q235" s="252"/>
      <c r="R235" s="252"/>
      <c r="S235" s="252"/>
      <c r="T235" s="253"/>
      <c r="U235" s="14"/>
      <c r="V235" s="14"/>
      <c r="W235" s="14"/>
      <c r="X235" s="14"/>
      <c r="Y235" s="14"/>
      <c r="Z235" s="14"/>
      <c r="AA235" s="14"/>
      <c r="AB235" s="14"/>
      <c r="AC235" s="14"/>
      <c r="AD235" s="14"/>
      <c r="AE235" s="14"/>
      <c r="AT235" s="254" t="s">
        <v>145</v>
      </c>
      <c r="AU235" s="254" t="s">
        <v>85</v>
      </c>
      <c r="AV235" s="14" t="s">
        <v>85</v>
      </c>
      <c r="AW235" s="14" t="s">
        <v>32</v>
      </c>
      <c r="AX235" s="14" t="s">
        <v>75</v>
      </c>
      <c r="AY235" s="254" t="s">
        <v>136</v>
      </c>
    </row>
    <row r="236" s="15" customFormat="1">
      <c r="A236" s="15"/>
      <c r="B236" s="255"/>
      <c r="C236" s="256"/>
      <c r="D236" s="235" t="s">
        <v>145</v>
      </c>
      <c r="E236" s="257" t="s">
        <v>1</v>
      </c>
      <c r="F236" s="258" t="s">
        <v>149</v>
      </c>
      <c r="G236" s="256"/>
      <c r="H236" s="259">
        <v>3.2999999999999998</v>
      </c>
      <c r="I236" s="260"/>
      <c r="J236" s="256"/>
      <c r="K236" s="256"/>
      <c r="L236" s="261"/>
      <c r="M236" s="262"/>
      <c r="N236" s="263"/>
      <c r="O236" s="263"/>
      <c r="P236" s="263"/>
      <c r="Q236" s="263"/>
      <c r="R236" s="263"/>
      <c r="S236" s="263"/>
      <c r="T236" s="264"/>
      <c r="U236" s="15"/>
      <c r="V236" s="15"/>
      <c r="W236" s="15"/>
      <c r="X236" s="15"/>
      <c r="Y236" s="15"/>
      <c r="Z236" s="15"/>
      <c r="AA236" s="15"/>
      <c r="AB236" s="15"/>
      <c r="AC236" s="15"/>
      <c r="AD236" s="15"/>
      <c r="AE236" s="15"/>
      <c r="AT236" s="265" t="s">
        <v>145</v>
      </c>
      <c r="AU236" s="265" t="s">
        <v>85</v>
      </c>
      <c r="AV236" s="15" t="s">
        <v>143</v>
      </c>
      <c r="AW236" s="15" t="s">
        <v>32</v>
      </c>
      <c r="AX236" s="15" t="s">
        <v>83</v>
      </c>
      <c r="AY236" s="265" t="s">
        <v>136</v>
      </c>
    </row>
    <row r="237" s="2" customFormat="1" ht="21.75" customHeight="1">
      <c r="A237" s="38"/>
      <c r="B237" s="39"/>
      <c r="C237" s="219" t="s">
        <v>307</v>
      </c>
      <c r="D237" s="219" t="s">
        <v>139</v>
      </c>
      <c r="E237" s="220" t="s">
        <v>308</v>
      </c>
      <c r="F237" s="221" t="s">
        <v>309</v>
      </c>
      <c r="G237" s="222" t="s">
        <v>154</v>
      </c>
      <c r="H237" s="223">
        <v>6.5999999999999996</v>
      </c>
      <c r="I237" s="224"/>
      <c r="J237" s="225">
        <f>ROUND(I237*H237,2)</f>
        <v>0</v>
      </c>
      <c r="K237" s="226"/>
      <c r="L237" s="44"/>
      <c r="M237" s="227" t="s">
        <v>1</v>
      </c>
      <c r="N237" s="228" t="s">
        <v>40</v>
      </c>
      <c r="O237" s="91"/>
      <c r="P237" s="229">
        <f>O237*H237</f>
        <v>0</v>
      </c>
      <c r="Q237" s="229">
        <v>0</v>
      </c>
      <c r="R237" s="229">
        <f>Q237*H237</f>
        <v>0</v>
      </c>
      <c r="S237" s="229">
        <v>0.025399999999999999</v>
      </c>
      <c r="T237" s="230">
        <f>S237*H237</f>
        <v>0.16763999999999998</v>
      </c>
      <c r="U237" s="38"/>
      <c r="V237" s="38"/>
      <c r="W237" s="38"/>
      <c r="X237" s="38"/>
      <c r="Y237" s="38"/>
      <c r="Z237" s="38"/>
      <c r="AA237" s="38"/>
      <c r="AB237" s="38"/>
      <c r="AC237" s="38"/>
      <c r="AD237" s="38"/>
      <c r="AE237" s="38"/>
      <c r="AR237" s="231" t="s">
        <v>216</v>
      </c>
      <c r="AT237" s="231" t="s">
        <v>139</v>
      </c>
      <c r="AU237" s="231" t="s">
        <v>85</v>
      </c>
      <c r="AY237" s="17" t="s">
        <v>136</v>
      </c>
      <c r="BE237" s="232">
        <f>IF(N237="základní",J237,0)</f>
        <v>0</v>
      </c>
      <c r="BF237" s="232">
        <f>IF(N237="snížená",J237,0)</f>
        <v>0</v>
      </c>
      <c r="BG237" s="232">
        <f>IF(N237="zákl. přenesená",J237,0)</f>
        <v>0</v>
      </c>
      <c r="BH237" s="232">
        <f>IF(N237="sníž. přenesená",J237,0)</f>
        <v>0</v>
      </c>
      <c r="BI237" s="232">
        <f>IF(N237="nulová",J237,0)</f>
        <v>0</v>
      </c>
      <c r="BJ237" s="17" t="s">
        <v>83</v>
      </c>
      <c r="BK237" s="232">
        <f>ROUND(I237*H237,2)</f>
        <v>0</v>
      </c>
      <c r="BL237" s="17" t="s">
        <v>216</v>
      </c>
      <c r="BM237" s="231" t="s">
        <v>310</v>
      </c>
    </row>
    <row r="238" s="13" customFormat="1">
      <c r="A238" s="13"/>
      <c r="B238" s="233"/>
      <c r="C238" s="234"/>
      <c r="D238" s="235" t="s">
        <v>145</v>
      </c>
      <c r="E238" s="236" t="s">
        <v>1</v>
      </c>
      <c r="F238" s="237" t="s">
        <v>146</v>
      </c>
      <c r="G238" s="234"/>
      <c r="H238" s="236" t="s">
        <v>1</v>
      </c>
      <c r="I238" s="238"/>
      <c r="J238" s="234"/>
      <c r="K238" s="234"/>
      <c r="L238" s="239"/>
      <c r="M238" s="240"/>
      <c r="N238" s="241"/>
      <c r="O238" s="241"/>
      <c r="P238" s="241"/>
      <c r="Q238" s="241"/>
      <c r="R238" s="241"/>
      <c r="S238" s="241"/>
      <c r="T238" s="242"/>
      <c r="U238" s="13"/>
      <c r="V238" s="13"/>
      <c r="W238" s="13"/>
      <c r="X238" s="13"/>
      <c r="Y238" s="13"/>
      <c r="Z238" s="13"/>
      <c r="AA238" s="13"/>
      <c r="AB238" s="13"/>
      <c r="AC238" s="13"/>
      <c r="AD238" s="13"/>
      <c r="AE238" s="13"/>
      <c r="AT238" s="243" t="s">
        <v>145</v>
      </c>
      <c r="AU238" s="243" t="s">
        <v>85</v>
      </c>
      <c r="AV238" s="13" t="s">
        <v>83</v>
      </c>
      <c r="AW238" s="13" t="s">
        <v>32</v>
      </c>
      <c r="AX238" s="13" t="s">
        <v>75</v>
      </c>
      <c r="AY238" s="243" t="s">
        <v>136</v>
      </c>
    </row>
    <row r="239" s="14" customFormat="1">
      <c r="A239" s="14"/>
      <c r="B239" s="244"/>
      <c r="C239" s="245"/>
      <c r="D239" s="235" t="s">
        <v>145</v>
      </c>
      <c r="E239" s="246" t="s">
        <v>1</v>
      </c>
      <c r="F239" s="247" t="s">
        <v>311</v>
      </c>
      <c r="G239" s="245"/>
      <c r="H239" s="248">
        <v>6.5999999999999996</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145</v>
      </c>
      <c r="AU239" s="254" t="s">
        <v>85</v>
      </c>
      <c r="AV239" s="14" t="s">
        <v>85</v>
      </c>
      <c r="AW239" s="14" t="s">
        <v>32</v>
      </c>
      <c r="AX239" s="14" t="s">
        <v>75</v>
      </c>
      <c r="AY239" s="254" t="s">
        <v>136</v>
      </c>
    </row>
    <row r="240" s="15" customFormat="1">
      <c r="A240" s="15"/>
      <c r="B240" s="255"/>
      <c r="C240" s="256"/>
      <c r="D240" s="235" t="s">
        <v>145</v>
      </c>
      <c r="E240" s="257" t="s">
        <v>1</v>
      </c>
      <c r="F240" s="258" t="s">
        <v>149</v>
      </c>
      <c r="G240" s="256"/>
      <c r="H240" s="259">
        <v>6.5999999999999996</v>
      </c>
      <c r="I240" s="260"/>
      <c r="J240" s="256"/>
      <c r="K240" s="256"/>
      <c r="L240" s="261"/>
      <c r="M240" s="262"/>
      <c r="N240" s="263"/>
      <c r="O240" s="263"/>
      <c r="P240" s="263"/>
      <c r="Q240" s="263"/>
      <c r="R240" s="263"/>
      <c r="S240" s="263"/>
      <c r="T240" s="264"/>
      <c r="U240" s="15"/>
      <c r="V240" s="15"/>
      <c r="W240" s="15"/>
      <c r="X240" s="15"/>
      <c r="Y240" s="15"/>
      <c r="Z240" s="15"/>
      <c r="AA240" s="15"/>
      <c r="AB240" s="15"/>
      <c r="AC240" s="15"/>
      <c r="AD240" s="15"/>
      <c r="AE240" s="15"/>
      <c r="AT240" s="265" t="s">
        <v>145</v>
      </c>
      <c r="AU240" s="265" t="s">
        <v>85</v>
      </c>
      <c r="AV240" s="15" t="s">
        <v>143</v>
      </c>
      <c r="AW240" s="15" t="s">
        <v>32</v>
      </c>
      <c r="AX240" s="15" t="s">
        <v>83</v>
      </c>
      <c r="AY240" s="265" t="s">
        <v>136</v>
      </c>
    </row>
    <row r="241" s="2" customFormat="1" ht="33" customHeight="1">
      <c r="A241" s="38"/>
      <c r="B241" s="39"/>
      <c r="C241" s="219" t="s">
        <v>312</v>
      </c>
      <c r="D241" s="219" t="s">
        <v>139</v>
      </c>
      <c r="E241" s="220" t="s">
        <v>313</v>
      </c>
      <c r="F241" s="221" t="s">
        <v>314</v>
      </c>
      <c r="G241" s="222" t="s">
        <v>154</v>
      </c>
      <c r="H241" s="223">
        <v>13.300000000000001</v>
      </c>
      <c r="I241" s="224"/>
      <c r="J241" s="225">
        <f>ROUND(I241*H241,2)</f>
        <v>0</v>
      </c>
      <c r="K241" s="226"/>
      <c r="L241" s="44"/>
      <c r="M241" s="227" t="s">
        <v>1</v>
      </c>
      <c r="N241" s="228" t="s">
        <v>40</v>
      </c>
      <c r="O241" s="91"/>
      <c r="P241" s="229">
        <f>O241*H241</f>
        <v>0</v>
      </c>
      <c r="Q241" s="229">
        <v>0.01213</v>
      </c>
      <c r="R241" s="229">
        <f>Q241*H241</f>
        <v>0.161329</v>
      </c>
      <c r="S241" s="229">
        <v>0</v>
      </c>
      <c r="T241" s="230">
        <f>S241*H241</f>
        <v>0</v>
      </c>
      <c r="U241" s="38"/>
      <c r="V241" s="38"/>
      <c r="W241" s="38"/>
      <c r="X241" s="38"/>
      <c r="Y241" s="38"/>
      <c r="Z241" s="38"/>
      <c r="AA241" s="38"/>
      <c r="AB241" s="38"/>
      <c r="AC241" s="38"/>
      <c r="AD241" s="38"/>
      <c r="AE241" s="38"/>
      <c r="AR241" s="231" t="s">
        <v>216</v>
      </c>
      <c r="AT241" s="231" t="s">
        <v>139</v>
      </c>
      <c r="AU241" s="231" t="s">
        <v>85</v>
      </c>
      <c r="AY241" s="17" t="s">
        <v>136</v>
      </c>
      <c r="BE241" s="232">
        <f>IF(N241="základní",J241,0)</f>
        <v>0</v>
      </c>
      <c r="BF241" s="232">
        <f>IF(N241="snížená",J241,0)</f>
        <v>0</v>
      </c>
      <c r="BG241" s="232">
        <f>IF(N241="zákl. přenesená",J241,0)</f>
        <v>0</v>
      </c>
      <c r="BH241" s="232">
        <f>IF(N241="sníž. přenesená",J241,0)</f>
        <v>0</v>
      </c>
      <c r="BI241" s="232">
        <f>IF(N241="nulová",J241,0)</f>
        <v>0</v>
      </c>
      <c r="BJ241" s="17" t="s">
        <v>83</v>
      </c>
      <c r="BK241" s="232">
        <f>ROUND(I241*H241,2)</f>
        <v>0</v>
      </c>
      <c r="BL241" s="17" t="s">
        <v>216</v>
      </c>
      <c r="BM241" s="231" t="s">
        <v>315</v>
      </c>
    </row>
    <row r="242" s="13" customFormat="1">
      <c r="A242" s="13"/>
      <c r="B242" s="233"/>
      <c r="C242" s="234"/>
      <c r="D242" s="235" t="s">
        <v>145</v>
      </c>
      <c r="E242" s="236" t="s">
        <v>1</v>
      </c>
      <c r="F242" s="237" t="s">
        <v>316</v>
      </c>
      <c r="G242" s="234"/>
      <c r="H242" s="236" t="s">
        <v>1</v>
      </c>
      <c r="I242" s="238"/>
      <c r="J242" s="234"/>
      <c r="K242" s="234"/>
      <c r="L242" s="239"/>
      <c r="M242" s="240"/>
      <c r="N242" s="241"/>
      <c r="O242" s="241"/>
      <c r="P242" s="241"/>
      <c r="Q242" s="241"/>
      <c r="R242" s="241"/>
      <c r="S242" s="241"/>
      <c r="T242" s="242"/>
      <c r="U242" s="13"/>
      <c r="V242" s="13"/>
      <c r="W242" s="13"/>
      <c r="X242" s="13"/>
      <c r="Y242" s="13"/>
      <c r="Z242" s="13"/>
      <c r="AA242" s="13"/>
      <c r="AB242" s="13"/>
      <c r="AC242" s="13"/>
      <c r="AD242" s="13"/>
      <c r="AE242" s="13"/>
      <c r="AT242" s="243" t="s">
        <v>145</v>
      </c>
      <c r="AU242" s="243" t="s">
        <v>85</v>
      </c>
      <c r="AV242" s="13" t="s">
        <v>83</v>
      </c>
      <c r="AW242" s="13" t="s">
        <v>32</v>
      </c>
      <c r="AX242" s="13" t="s">
        <v>75</v>
      </c>
      <c r="AY242" s="243" t="s">
        <v>136</v>
      </c>
    </row>
    <row r="243" s="14" customFormat="1">
      <c r="A243" s="14"/>
      <c r="B243" s="244"/>
      <c r="C243" s="245"/>
      <c r="D243" s="235" t="s">
        <v>145</v>
      </c>
      <c r="E243" s="246" t="s">
        <v>1</v>
      </c>
      <c r="F243" s="247" t="s">
        <v>317</v>
      </c>
      <c r="G243" s="245"/>
      <c r="H243" s="248">
        <v>16.100000000000001</v>
      </c>
      <c r="I243" s="249"/>
      <c r="J243" s="245"/>
      <c r="K243" s="245"/>
      <c r="L243" s="250"/>
      <c r="M243" s="251"/>
      <c r="N243" s="252"/>
      <c r="O243" s="252"/>
      <c r="P243" s="252"/>
      <c r="Q243" s="252"/>
      <c r="R243" s="252"/>
      <c r="S243" s="252"/>
      <c r="T243" s="253"/>
      <c r="U243" s="14"/>
      <c r="V243" s="14"/>
      <c r="W243" s="14"/>
      <c r="X243" s="14"/>
      <c r="Y243" s="14"/>
      <c r="Z243" s="14"/>
      <c r="AA243" s="14"/>
      <c r="AB243" s="14"/>
      <c r="AC243" s="14"/>
      <c r="AD243" s="14"/>
      <c r="AE243" s="14"/>
      <c r="AT243" s="254" t="s">
        <v>145</v>
      </c>
      <c r="AU243" s="254" t="s">
        <v>85</v>
      </c>
      <c r="AV243" s="14" t="s">
        <v>85</v>
      </c>
      <c r="AW243" s="14" t="s">
        <v>32</v>
      </c>
      <c r="AX243" s="14" t="s">
        <v>75</v>
      </c>
      <c r="AY243" s="254" t="s">
        <v>136</v>
      </c>
    </row>
    <row r="244" s="14" customFormat="1">
      <c r="A244" s="14"/>
      <c r="B244" s="244"/>
      <c r="C244" s="245"/>
      <c r="D244" s="235" t="s">
        <v>145</v>
      </c>
      <c r="E244" s="246" t="s">
        <v>1</v>
      </c>
      <c r="F244" s="247" t="s">
        <v>318</v>
      </c>
      <c r="G244" s="245"/>
      <c r="H244" s="248">
        <v>-2.7999999999999998</v>
      </c>
      <c r="I244" s="249"/>
      <c r="J244" s="245"/>
      <c r="K244" s="245"/>
      <c r="L244" s="250"/>
      <c r="M244" s="251"/>
      <c r="N244" s="252"/>
      <c r="O244" s="252"/>
      <c r="P244" s="252"/>
      <c r="Q244" s="252"/>
      <c r="R244" s="252"/>
      <c r="S244" s="252"/>
      <c r="T244" s="253"/>
      <c r="U244" s="14"/>
      <c r="V244" s="14"/>
      <c r="W244" s="14"/>
      <c r="X244" s="14"/>
      <c r="Y244" s="14"/>
      <c r="Z244" s="14"/>
      <c r="AA244" s="14"/>
      <c r="AB244" s="14"/>
      <c r="AC244" s="14"/>
      <c r="AD244" s="14"/>
      <c r="AE244" s="14"/>
      <c r="AT244" s="254" t="s">
        <v>145</v>
      </c>
      <c r="AU244" s="254" t="s">
        <v>85</v>
      </c>
      <c r="AV244" s="14" t="s">
        <v>85</v>
      </c>
      <c r="AW244" s="14" t="s">
        <v>32</v>
      </c>
      <c r="AX244" s="14" t="s">
        <v>75</v>
      </c>
      <c r="AY244" s="254" t="s">
        <v>136</v>
      </c>
    </row>
    <row r="245" s="15" customFormat="1">
      <c r="A245" s="15"/>
      <c r="B245" s="255"/>
      <c r="C245" s="256"/>
      <c r="D245" s="235" t="s">
        <v>145</v>
      </c>
      <c r="E245" s="257" t="s">
        <v>1</v>
      </c>
      <c r="F245" s="258" t="s">
        <v>149</v>
      </c>
      <c r="G245" s="256"/>
      <c r="H245" s="259">
        <v>13.300000000000001</v>
      </c>
      <c r="I245" s="260"/>
      <c r="J245" s="256"/>
      <c r="K245" s="256"/>
      <c r="L245" s="261"/>
      <c r="M245" s="262"/>
      <c r="N245" s="263"/>
      <c r="O245" s="263"/>
      <c r="P245" s="263"/>
      <c r="Q245" s="263"/>
      <c r="R245" s="263"/>
      <c r="S245" s="263"/>
      <c r="T245" s="264"/>
      <c r="U245" s="15"/>
      <c r="V245" s="15"/>
      <c r="W245" s="15"/>
      <c r="X245" s="15"/>
      <c r="Y245" s="15"/>
      <c r="Z245" s="15"/>
      <c r="AA245" s="15"/>
      <c r="AB245" s="15"/>
      <c r="AC245" s="15"/>
      <c r="AD245" s="15"/>
      <c r="AE245" s="15"/>
      <c r="AT245" s="265" t="s">
        <v>145</v>
      </c>
      <c r="AU245" s="265" t="s">
        <v>85</v>
      </c>
      <c r="AV245" s="15" t="s">
        <v>143</v>
      </c>
      <c r="AW245" s="15" t="s">
        <v>32</v>
      </c>
      <c r="AX245" s="15" t="s">
        <v>83</v>
      </c>
      <c r="AY245" s="265" t="s">
        <v>136</v>
      </c>
    </row>
    <row r="246" s="2" customFormat="1" ht="21.75" customHeight="1">
      <c r="A246" s="38"/>
      <c r="B246" s="39"/>
      <c r="C246" s="219" t="s">
        <v>319</v>
      </c>
      <c r="D246" s="219" t="s">
        <v>139</v>
      </c>
      <c r="E246" s="220" t="s">
        <v>320</v>
      </c>
      <c r="F246" s="221" t="s">
        <v>321</v>
      </c>
      <c r="G246" s="222" t="s">
        <v>154</v>
      </c>
      <c r="H246" s="223">
        <v>44.899999999999999</v>
      </c>
      <c r="I246" s="224"/>
      <c r="J246" s="225">
        <f>ROUND(I246*H246,2)</f>
        <v>0</v>
      </c>
      <c r="K246" s="226"/>
      <c r="L246" s="44"/>
      <c r="M246" s="227" t="s">
        <v>1</v>
      </c>
      <c r="N246" s="228" t="s">
        <v>40</v>
      </c>
      <c r="O246" s="91"/>
      <c r="P246" s="229">
        <f>O246*H246</f>
        <v>0</v>
      </c>
      <c r="Q246" s="229">
        <v>0.01221</v>
      </c>
      <c r="R246" s="229">
        <f>Q246*H246</f>
        <v>0.54822899999999997</v>
      </c>
      <c r="S246" s="229">
        <v>0</v>
      </c>
      <c r="T246" s="230">
        <f>S246*H246</f>
        <v>0</v>
      </c>
      <c r="U246" s="38"/>
      <c r="V246" s="38"/>
      <c r="W246" s="38"/>
      <c r="X246" s="38"/>
      <c r="Y246" s="38"/>
      <c r="Z246" s="38"/>
      <c r="AA246" s="38"/>
      <c r="AB246" s="38"/>
      <c r="AC246" s="38"/>
      <c r="AD246" s="38"/>
      <c r="AE246" s="38"/>
      <c r="AR246" s="231" t="s">
        <v>216</v>
      </c>
      <c r="AT246" s="231" t="s">
        <v>139</v>
      </c>
      <c r="AU246" s="231" t="s">
        <v>85</v>
      </c>
      <c r="AY246" s="17" t="s">
        <v>136</v>
      </c>
      <c r="BE246" s="232">
        <f>IF(N246="základní",J246,0)</f>
        <v>0</v>
      </c>
      <c r="BF246" s="232">
        <f>IF(N246="snížená",J246,0)</f>
        <v>0</v>
      </c>
      <c r="BG246" s="232">
        <f>IF(N246="zákl. přenesená",J246,0)</f>
        <v>0</v>
      </c>
      <c r="BH246" s="232">
        <f>IF(N246="sníž. přenesená",J246,0)</f>
        <v>0</v>
      </c>
      <c r="BI246" s="232">
        <f>IF(N246="nulová",J246,0)</f>
        <v>0</v>
      </c>
      <c r="BJ246" s="17" t="s">
        <v>83</v>
      </c>
      <c r="BK246" s="232">
        <f>ROUND(I246*H246,2)</f>
        <v>0</v>
      </c>
      <c r="BL246" s="17" t="s">
        <v>216</v>
      </c>
      <c r="BM246" s="231" t="s">
        <v>322</v>
      </c>
    </row>
    <row r="247" s="13" customFormat="1">
      <c r="A247" s="13"/>
      <c r="B247" s="233"/>
      <c r="C247" s="234"/>
      <c r="D247" s="235" t="s">
        <v>145</v>
      </c>
      <c r="E247" s="236" t="s">
        <v>1</v>
      </c>
      <c r="F247" s="237" t="s">
        <v>146</v>
      </c>
      <c r="G247" s="234"/>
      <c r="H247" s="236" t="s">
        <v>1</v>
      </c>
      <c r="I247" s="238"/>
      <c r="J247" s="234"/>
      <c r="K247" s="234"/>
      <c r="L247" s="239"/>
      <c r="M247" s="240"/>
      <c r="N247" s="241"/>
      <c r="O247" s="241"/>
      <c r="P247" s="241"/>
      <c r="Q247" s="241"/>
      <c r="R247" s="241"/>
      <c r="S247" s="241"/>
      <c r="T247" s="242"/>
      <c r="U247" s="13"/>
      <c r="V247" s="13"/>
      <c r="W247" s="13"/>
      <c r="X247" s="13"/>
      <c r="Y247" s="13"/>
      <c r="Z247" s="13"/>
      <c r="AA247" s="13"/>
      <c r="AB247" s="13"/>
      <c r="AC247" s="13"/>
      <c r="AD247" s="13"/>
      <c r="AE247" s="13"/>
      <c r="AT247" s="243" t="s">
        <v>145</v>
      </c>
      <c r="AU247" s="243" t="s">
        <v>85</v>
      </c>
      <c r="AV247" s="13" t="s">
        <v>83</v>
      </c>
      <c r="AW247" s="13" t="s">
        <v>32</v>
      </c>
      <c r="AX247" s="13" t="s">
        <v>75</v>
      </c>
      <c r="AY247" s="243" t="s">
        <v>136</v>
      </c>
    </row>
    <row r="248" s="13" customFormat="1">
      <c r="A248" s="13"/>
      <c r="B248" s="233"/>
      <c r="C248" s="234"/>
      <c r="D248" s="235" t="s">
        <v>145</v>
      </c>
      <c r="E248" s="236" t="s">
        <v>1</v>
      </c>
      <c r="F248" s="237" t="s">
        <v>323</v>
      </c>
      <c r="G248" s="234"/>
      <c r="H248" s="236" t="s">
        <v>1</v>
      </c>
      <c r="I248" s="238"/>
      <c r="J248" s="234"/>
      <c r="K248" s="234"/>
      <c r="L248" s="239"/>
      <c r="M248" s="240"/>
      <c r="N248" s="241"/>
      <c r="O248" s="241"/>
      <c r="P248" s="241"/>
      <c r="Q248" s="241"/>
      <c r="R248" s="241"/>
      <c r="S248" s="241"/>
      <c r="T248" s="242"/>
      <c r="U248" s="13"/>
      <c r="V248" s="13"/>
      <c r="W248" s="13"/>
      <c r="X248" s="13"/>
      <c r="Y248" s="13"/>
      <c r="Z248" s="13"/>
      <c r="AA248" s="13"/>
      <c r="AB248" s="13"/>
      <c r="AC248" s="13"/>
      <c r="AD248" s="13"/>
      <c r="AE248" s="13"/>
      <c r="AT248" s="243" t="s">
        <v>145</v>
      </c>
      <c r="AU248" s="243" t="s">
        <v>85</v>
      </c>
      <c r="AV248" s="13" t="s">
        <v>83</v>
      </c>
      <c r="AW248" s="13" t="s">
        <v>32</v>
      </c>
      <c r="AX248" s="13" t="s">
        <v>75</v>
      </c>
      <c r="AY248" s="243" t="s">
        <v>136</v>
      </c>
    </row>
    <row r="249" s="14" customFormat="1">
      <c r="A249" s="14"/>
      <c r="B249" s="244"/>
      <c r="C249" s="245"/>
      <c r="D249" s="235" t="s">
        <v>145</v>
      </c>
      <c r="E249" s="246" t="s">
        <v>1</v>
      </c>
      <c r="F249" s="247" t="s">
        <v>324</v>
      </c>
      <c r="G249" s="245"/>
      <c r="H249" s="248">
        <v>44.899999999999999</v>
      </c>
      <c r="I249" s="249"/>
      <c r="J249" s="245"/>
      <c r="K249" s="245"/>
      <c r="L249" s="250"/>
      <c r="M249" s="251"/>
      <c r="N249" s="252"/>
      <c r="O249" s="252"/>
      <c r="P249" s="252"/>
      <c r="Q249" s="252"/>
      <c r="R249" s="252"/>
      <c r="S249" s="252"/>
      <c r="T249" s="253"/>
      <c r="U249" s="14"/>
      <c r="V249" s="14"/>
      <c r="W249" s="14"/>
      <c r="X249" s="14"/>
      <c r="Y249" s="14"/>
      <c r="Z249" s="14"/>
      <c r="AA249" s="14"/>
      <c r="AB249" s="14"/>
      <c r="AC249" s="14"/>
      <c r="AD249" s="14"/>
      <c r="AE249" s="14"/>
      <c r="AT249" s="254" t="s">
        <v>145</v>
      </c>
      <c r="AU249" s="254" t="s">
        <v>85</v>
      </c>
      <c r="AV249" s="14" t="s">
        <v>85</v>
      </c>
      <c r="AW249" s="14" t="s">
        <v>32</v>
      </c>
      <c r="AX249" s="14" t="s">
        <v>75</v>
      </c>
      <c r="AY249" s="254" t="s">
        <v>136</v>
      </c>
    </row>
    <row r="250" s="15" customFormat="1">
      <c r="A250" s="15"/>
      <c r="B250" s="255"/>
      <c r="C250" s="256"/>
      <c r="D250" s="235" t="s">
        <v>145</v>
      </c>
      <c r="E250" s="257" t="s">
        <v>1</v>
      </c>
      <c r="F250" s="258" t="s">
        <v>149</v>
      </c>
      <c r="G250" s="256"/>
      <c r="H250" s="259">
        <v>44.899999999999999</v>
      </c>
      <c r="I250" s="260"/>
      <c r="J250" s="256"/>
      <c r="K250" s="256"/>
      <c r="L250" s="261"/>
      <c r="M250" s="262"/>
      <c r="N250" s="263"/>
      <c r="O250" s="263"/>
      <c r="P250" s="263"/>
      <c r="Q250" s="263"/>
      <c r="R250" s="263"/>
      <c r="S250" s="263"/>
      <c r="T250" s="264"/>
      <c r="U250" s="15"/>
      <c r="V250" s="15"/>
      <c r="W250" s="15"/>
      <c r="X250" s="15"/>
      <c r="Y250" s="15"/>
      <c r="Z250" s="15"/>
      <c r="AA250" s="15"/>
      <c r="AB250" s="15"/>
      <c r="AC250" s="15"/>
      <c r="AD250" s="15"/>
      <c r="AE250" s="15"/>
      <c r="AT250" s="265" t="s">
        <v>145</v>
      </c>
      <c r="AU250" s="265" t="s">
        <v>85</v>
      </c>
      <c r="AV250" s="15" t="s">
        <v>143</v>
      </c>
      <c r="AW250" s="15" t="s">
        <v>32</v>
      </c>
      <c r="AX250" s="15" t="s">
        <v>83</v>
      </c>
      <c r="AY250" s="265" t="s">
        <v>136</v>
      </c>
    </row>
    <row r="251" s="2" customFormat="1" ht="21.75" customHeight="1">
      <c r="A251" s="38"/>
      <c r="B251" s="39"/>
      <c r="C251" s="219" t="s">
        <v>325</v>
      </c>
      <c r="D251" s="219" t="s">
        <v>139</v>
      </c>
      <c r="E251" s="220" t="s">
        <v>326</v>
      </c>
      <c r="F251" s="221" t="s">
        <v>327</v>
      </c>
      <c r="G251" s="222" t="s">
        <v>163</v>
      </c>
      <c r="H251" s="223">
        <v>2</v>
      </c>
      <c r="I251" s="224"/>
      <c r="J251" s="225">
        <f>ROUND(I251*H251,2)</f>
        <v>0</v>
      </c>
      <c r="K251" s="226"/>
      <c r="L251" s="44"/>
      <c r="M251" s="227" t="s">
        <v>1</v>
      </c>
      <c r="N251" s="228" t="s">
        <v>40</v>
      </c>
      <c r="O251" s="91"/>
      <c r="P251" s="229">
        <f>O251*H251</f>
        <v>0</v>
      </c>
      <c r="Q251" s="229">
        <v>0.00022000000000000001</v>
      </c>
      <c r="R251" s="229">
        <f>Q251*H251</f>
        <v>0.00044000000000000002</v>
      </c>
      <c r="S251" s="229">
        <v>0</v>
      </c>
      <c r="T251" s="230">
        <f>S251*H251</f>
        <v>0</v>
      </c>
      <c r="U251" s="38"/>
      <c r="V251" s="38"/>
      <c r="W251" s="38"/>
      <c r="X251" s="38"/>
      <c r="Y251" s="38"/>
      <c r="Z251" s="38"/>
      <c r="AA251" s="38"/>
      <c r="AB251" s="38"/>
      <c r="AC251" s="38"/>
      <c r="AD251" s="38"/>
      <c r="AE251" s="38"/>
      <c r="AR251" s="231" t="s">
        <v>216</v>
      </c>
      <c r="AT251" s="231" t="s">
        <v>139</v>
      </c>
      <c r="AU251" s="231" t="s">
        <v>85</v>
      </c>
      <c r="AY251" s="17" t="s">
        <v>136</v>
      </c>
      <c r="BE251" s="232">
        <f>IF(N251="základní",J251,0)</f>
        <v>0</v>
      </c>
      <c r="BF251" s="232">
        <f>IF(N251="snížená",J251,0)</f>
        <v>0</v>
      </c>
      <c r="BG251" s="232">
        <f>IF(N251="zákl. přenesená",J251,0)</f>
        <v>0</v>
      </c>
      <c r="BH251" s="232">
        <f>IF(N251="sníž. přenesená",J251,0)</f>
        <v>0</v>
      </c>
      <c r="BI251" s="232">
        <f>IF(N251="nulová",J251,0)</f>
        <v>0</v>
      </c>
      <c r="BJ251" s="17" t="s">
        <v>83</v>
      </c>
      <c r="BK251" s="232">
        <f>ROUND(I251*H251,2)</f>
        <v>0</v>
      </c>
      <c r="BL251" s="17" t="s">
        <v>216</v>
      </c>
      <c r="BM251" s="231" t="s">
        <v>328</v>
      </c>
    </row>
    <row r="252" s="2" customFormat="1" ht="33" customHeight="1">
      <c r="A252" s="38"/>
      <c r="B252" s="39"/>
      <c r="C252" s="266" t="s">
        <v>329</v>
      </c>
      <c r="D252" s="266" t="s">
        <v>330</v>
      </c>
      <c r="E252" s="267" t="s">
        <v>331</v>
      </c>
      <c r="F252" s="268" t="s">
        <v>332</v>
      </c>
      <c r="G252" s="269" t="s">
        <v>163</v>
      </c>
      <c r="H252" s="270">
        <v>2</v>
      </c>
      <c r="I252" s="271"/>
      <c r="J252" s="272">
        <f>ROUND(I252*H252,2)</f>
        <v>0</v>
      </c>
      <c r="K252" s="273"/>
      <c r="L252" s="274"/>
      <c r="M252" s="275" t="s">
        <v>1</v>
      </c>
      <c r="N252" s="276" t="s">
        <v>40</v>
      </c>
      <c r="O252" s="91"/>
      <c r="P252" s="229">
        <f>O252*H252</f>
        <v>0</v>
      </c>
      <c r="Q252" s="229">
        <v>0.012250000000000001</v>
      </c>
      <c r="R252" s="229">
        <f>Q252*H252</f>
        <v>0.024500000000000001</v>
      </c>
      <c r="S252" s="229">
        <v>0</v>
      </c>
      <c r="T252" s="230">
        <f>S252*H252</f>
        <v>0</v>
      </c>
      <c r="U252" s="38"/>
      <c r="V252" s="38"/>
      <c r="W252" s="38"/>
      <c r="X252" s="38"/>
      <c r="Y252" s="38"/>
      <c r="Z252" s="38"/>
      <c r="AA252" s="38"/>
      <c r="AB252" s="38"/>
      <c r="AC252" s="38"/>
      <c r="AD252" s="38"/>
      <c r="AE252" s="38"/>
      <c r="AR252" s="231" t="s">
        <v>302</v>
      </c>
      <c r="AT252" s="231" t="s">
        <v>330</v>
      </c>
      <c r="AU252" s="231" t="s">
        <v>85</v>
      </c>
      <c r="AY252" s="17" t="s">
        <v>136</v>
      </c>
      <c r="BE252" s="232">
        <f>IF(N252="základní",J252,0)</f>
        <v>0</v>
      </c>
      <c r="BF252" s="232">
        <f>IF(N252="snížená",J252,0)</f>
        <v>0</v>
      </c>
      <c r="BG252" s="232">
        <f>IF(N252="zákl. přenesená",J252,0)</f>
        <v>0</v>
      </c>
      <c r="BH252" s="232">
        <f>IF(N252="sníž. přenesená",J252,0)</f>
        <v>0</v>
      </c>
      <c r="BI252" s="232">
        <f>IF(N252="nulová",J252,0)</f>
        <v>0</v>
      </c>
      <c r="BJ252" s="17" t="s">
        <v>83</v>
      </c>
      <c r="BK252" s="232">
        <f>ROUND(I252*H252,2)</f>
        <v>0</v>
      </c>
      <c r="BL252" s="17" t="s">
        <v>216</v>
      </c>
      <c r="BM252" s="231" t="s">
        <v>333</v>
      </c>
    </row>
    <row r="253" s="2" customFormat="1">
      <c r="A253" s="38"/>
      <c r="B253" s="39"/>
      <c r="C253" s="40"/>
      <c r="D253" s="235" t="s">
        <v>334</v>
      </c>
      <c r="E253" s="40"/>
      <c r="F253" s="277" t="s">
        <v>335</v>
      </c>
      <c r="G253" s="40"/>
      <c r="H253" s="40"/>
      <c r="I253" s="278"/>
      <c r="J253" s="40"/>
      <c r="K253" s="40"/>
      <c r="L253" s="44"/>
      <c r="M253" s="279"/>
      <c r="N253" s="280"/>
      <c r="O253" s="91"/>
      <c r="P253" s="91"/>
      <c r="Q253" s="91"/>
      <c r="R253" s="91"/>
      <c r="S253" s="91"/>
      <c r="T253" s="92"/>
      <c r="U253" s="38"/>
      <c r="V253" s="38"/>
      <c r="W253" s="38"/>
      <c r="X253" s="38"/>
      <c r="Y253" s="38"/>
      <c r="Z253" s="38"/>
      <c r="AA253" s="38"/>
      <c r="AB253" s="38"/>
      <c r="AC253" s="38"/>
      <c r="AD253" s="38"/>
      <c r="AE253" s="38"/>
      <c r="AT253" s="17" t="s">
        <v>334</v>
      </c>
      <c r="AU253" s="17" t="s">
        <v>85</v>
      </c>
    </row>
    <row r="254" s="2" customFormat="1" ht="24.15" customHeight="1">
      <c r="A254" s="38"/>
      <c r="B254" s="39"/>
      <c r="C254" s="219" t="s">
        <v>336</v>
      </c>
      <c r="D254" s="219" t="s">
        <v>139</v>
      </c>
      <c r="E254" s="220" t="s">
        <v>337</v>
      </c>
      <c r="F254" s="221" t="s">
        <v>338</v>
      </c>
      <c r="G254" s="222" t="s">
        <v>339</v>
      </c>
      <c r="H254" s="281"/>
      <c r="I254" s="224"/>
      <c r="J254" s="225">
        <f>ROUND(I254*H254,2)</f>
        <v>0</v>
      </c>
      <c r="K254" s="226"/>
      <c r="L254" s="44"/>
      <c r="M254" s="227" t="s">
        <v>1</v>
      </c>
      <c r="N254" s="228" t="s">
        <v>40</v>
      </c>
      <c r="O254" s="91"/>
      <c r="P254" s="229">
        <f>O254*H254</f>
        <v>0</v>
      </c>
      <c r="Q254" s="229">
        <v>0</v>
      </c>
      <c r="R254" s="229">
        <f>Q254*H254</f>
        <v>0</v>
      </c>
      <c r="S254" s="229">
        <v>0</v>
      </c>
      <c r="T254" s="230">
        <f>S254*H254</f>
        <v>0</v>
      </c>
      <c r="U254" s="38"/>
      <c r="V254" s="38"/>
      <c r="W254" s="38"/>
      <c r="X254" s="38"/>
      <c r="Y254" s="38"/>
      <c r="Z254" s="38"/>
      <c r="AA254" s="38"/>
      <c r="AB254" s="38"/>
      <c r="AC254" s="38"/>
      <c r="AD254" s="38"/>
      <c r="AE254" s="38"/>
      <c r="AR254" s="231" t="s">
        <v>216</v>
      </c>
      <c r="AT254" s="231" t="s">
        <v>139</v>
      </c>
      <c r="AU254" s="231" t="s">
        <v>85</v>
      </c>
      <c r="AY254" s="17" t="s">
        <v>136</v>
      </c>
      <c r="BE254" s="232">
        <f>IF(N254="základní",J254,0)</f>
        <v>0</v>
      </c>
      <c r="BF254" s="232">
        <f>IF(N254="snížená",J254,0)</f>
        <v>0</v>
      </c>
      <c r="BG254" s="232">
        <f>IF(N254="zákl. přenesená",J254,0)</f>
        <v>0</v>
      </c>
      <c r="BH254" s="232">
        <f>IF(N254="sníž. přenesená",J254,0)</f>
        <v>0</v>
      </c>
      <c r="BI254" s="232">
        <f>IF(N254="nulová",J254,0)</f>
        <v>0</v>
      </c>
      <c r="BJ254" s="17" t="s">
        <v>83</v>
      </c>
      <c r="BK254" s="232">
        <f>ROUND(I254*H254,2)</f>
        <v>0</v>
      </c>
      <c r="BL254" s="17" t="s">
        <v>216</v>
      </c>
      <c r="BM254" s="231" t="s">
        <v>340</v>
      </c>
    </row>
    <row r="255" s="12" customFormat="1" ht="22.8" customHeight="1">
      <c r="A255" s="12"/>
      <c r="B255" s="203"/>
      <c r="C255" s="204"/>
      <c r="D255" s="205" t="s">
        <v>74</v>
      </c>
      <c r="E255" s="217" t="s">
        <v>341</v>
      </c>
      <c r="F255" s="217" t="s">
        <v>342</v>
      </c>
      <c r="G255" s="204"/>
      <c r="H255" s="204"/>
      <c r="I255" s="207"/>
      <c r="J255" s="218">
        <f>BK255</f>
        <v>0</v>
      </c>
      <c r="K255" s="204"/>
      <c r="L255" s="209"/>
      <c r="M255" s="210"/>
      <c r="N255" s="211"/>
      <c r="O255" s="211"/>
      <c r="P255" s="212">
        <f>SUM(P256:P268)</f>
        <v>0</v>
      </c>
      <c r="Q255" s="211"/>
      <c r="R255" s="212">
        <f>SUM(R256:R268)</f>
        <v>0</v>
      </c>
      <c r="S255" s="211"/>
      <c r="T255" s="213">
        <f>SUM(T256:T268)</f>
        <v>0.246</v>
      </c>
      <c r="U255" s="12"/>
      <c r="V255" s="12"/>
      <c r="W255" s="12"/>
      <c r="X255" s="12"/>
      <c r="Y255" s="12"/>
      <c r="Z255" s="12"/>
      <c r="AA255" s="12"/>
      <c r="AB255" s="12"/>
      <c r="AC255" s="12"/>
      <c r="AD255" s="12"/>
      <c r="AE255" s="12"/>
      <c r="AR255" s="214" t="s">
        <v>85</v>
      </c>
      <c r="AT255" s="215" t="s">
        <v>74</v>
      </c>
      <c r="AU255" s="215" t="s">
        <v>83</v>
      </c>
      <c r="AY255" s="214" t="s">
        <v>136</v>
      </c>
      <c r="BK255" s="216">
        <f>SUM(BK256:BK268)</f>
        <v>0</v>
      </c>
    </row>
    <row r="256" s="2" customFormat="1" ht="33" customHeight="1">
      <c r="A256" s="38"/>
      <c r="B256" s="39"/>
      <c r="C256" s="219" t="s">
        <v>343</v>
      </c>
      <c r="D256" s="219" t="s">
        <v>139</v>
      </c>
      <c r="E256" s="220" t="s">
        <v>344</v>
      </c>
      <c r="F256" s="221" t="s">
        <v>345</v>
      </c>
      <c r="G256" s="222" t="s">
        <v>163</v>
      </c>
      <c r="H256" s="223">
        <v>1</v>
      </c>
      <c r="I256" s="224"/>
      <c r="J256" s="225">
        <f>ROUND(I256*H256,2)</f>
        <v>0</v>
      </c>
      <c r="K256" s="226"/>
      <c r="L256" s="44"/>
      <c r="M256" s="227" t="s">
        <v>1</v>
      </c>
      <c r="N256" s="228" t="s">
        <v>40</v>
      </c>
      <c r="O256" s="91"/>
      <c r="P256" s="229">
        <f>O256*H256</f>
        <v>0</v>
      </c>
      <c r="Q256" s="229">
        <v>0</v>
      </c>
      <c r="R256" s="229">
        <f>Q256*H256</f>
        <v>0</v>
      </c>
      <c r="S256" s="229">
        <v>0</v>
      </c>
      <c r="T256" s="230">
        <f>S256*H256</f>
        <v>0</v>
      </c>
      <c r="U256" s="38"/>
      <c r="V256" s="38"/>
      <c r="W256" s="38"/>
      <c r="X256" s="38"/>
      <c r="Y256" s="38"/>
      <c r="Z256" s="38"/>
      <c r="AA256" s="38"/>
      <c r="AB256" s="38"/>
      <c r="AC256" s="38"/>
      <c r="AD256" s="38"/>
      <c r="AE256" s="38"/>
      <c r="AR256" s="231" t="s">
        <v>216</v>
      </c>
      <c r="AT256" s="231" t="s">
        <v>139</v>
      </c>
      <c r="AU256" s="231" t="s">
        <v>85</v>
      </c>
      <c r="AY256" s="17" t="s">
        <v>136</v>
      </c>
      <c r="BE256" s="232">
        <f>IF(N256="základní",J256,0)</f>
        <v>0</v>
      </c>
      <c r="BF256" s="232">
        <f>IF(N256="snížená",J256,0)</f>
        <v>0</v>
      </c>
      <c r="BG256" s="232">
        <f>IF(N256="zákl. přenesená",J256,0)</f>
        <v>0</v>
      </c>
      <c r="BH256" s="232">
        <f>IF(N256="sníž. přenesená",J256,0)</f>
        <v>0</v>
      </c>
      <c r="BI256" s="232">
        <f>IF(N256="nulová",J256,0)</f>
        <v>0</v>
      </c>
      <c r="BJ256" s="17" t="s">
        <v>83</v>
      </c>
      <c r="BK256" s="232">
        <f>ROUND(I256*H256,2)</f>
        <v>0</v>
      </c>
      <c r="BL256" s="17" t="s">
        <v>216</v>
      </c>
      <c r="BM256" s="231" t="s">
        <v>346</v>
      </c>
    </row>
    <row r="257" s="2" customFormat="1">
      <c r="A257" s="38"/>
      <c r="B257" s="39"/>
      <c r="C257" s="40"/>
      <c r="D257" s="235" t="s">
        <v>334</v>
      </c>
      <c r="E257" s="40"/>
      <c r="F257" s="277" t="s">
        <v>347</v>
      </c>
      <c r="G257" s="40"/>
      <c r="H257" s="40"/>
      <c r="I257" s="278"/>
      <c r="J257" s="40"/>
      <c r="K257" s="40"/>
      <c r="L257" s="44"/>
      <c r="M257" s="279"/>
      <c r="N257" s="280"/>
      <c r="O257" s="91"/>
      <c r="P257" s="91"/>
      <c r="Q257" s="91"/>
      <c r="R257" s="91"/>
      <c r="S257" s="91"/>
      <c r="T257" s="92"/>
      <c r="U257" s="38"/>
      <c r="V257" s="38"/>
      <c r="W257" s="38"/>
      <c r="X257" s="38"/>
      <c r="Y257" s="38"/>
      <c r="Z257" s="38"/>
      <c r="AA257" s="38"/>
      <c r="AB257" s="38"/>
      <c r="AC257" s="38"/>
      <c r="AD257" s="38"/>
      <c r="AE257" s="38"/>
      <c r="AT257" s="17" t="s">
        <v>334</v>
      </c>
      <c r="AU257" s="17" t="s">
        <v>85</v>
      </c>
    </row>
    <row r="258" s="2" customFormat="1" ht="37.8" customHeight="1">
      <c r="A258" s="38"/>
      <c r="B258" s="39"/>
      <c r="C258" s="219" t="s">
        <v>348</v>
      </c>
      <c r="D258" s="219" t="s">
        <v>139</v>
      </c>
      <c r="E258" s="220" t="s">
        <v>349</v>
      </c>
      <c r="F258" s="221" t="s">
        <v>350</v>
      </c>
      <c r="G258" s="222" t="s">
        <v>163</v>
      </c>
      <c r="H258" s="223">
        <v>1</v>
      </c>
      <c r="I258" s="224"/>
      <c r="J258" s="225">
        <f>ROUND(I258*H258,2)</f>
        <v>0</v>
      </c>
      <c r="K258" s="226"/>
      <c r="L258" s="44"/>
      <c r="M258" s="227" t="s">
        <v>1</v>
      </c>
      <c r="N258" s="228" t="s">
        <v>40</v>
      </c>
      <c r="O258" s="91"/>
      <c r="P258" s="229">
        <f>O258*H258</f>
        <v>0</v>
      </c>
      <c r="Q258" s="229">
        <v>0</v>
      </c>
      <c r="R258" s="229">
        <f>Q258*H258</f>
        <v>0</v>
      </c>
      <c r="S258" s="229">
        <v>0</v>
      </c>
      <c r="T258" s="230">
        <f>S258*H258</f>
        <v>0</v>
      </c>
      <c r="U258" s="38"/>
      <c r="V258" s="38"/>
      <c r="W258" s="38"/>
      <c r="X258" s="38"/>
      <c r="Y258" s="38"/>
      <c r="Z258" s="38"/>
      <c r="AA258" s="38"/>
      <c r="AB258" s="38"/>
      <c r="AC258" s="38"/>
      <c r="AD258" s="38"/>
      <c r="AE258" s="38"/>
      <c r="AR258" s="231" t="s">
        <v>216</v>
      </c>
      <c r="AT258" s="231" t="s">
        <v>139</v>
      </c>
      <c r="AU258" s="231" t="s">
        <v>85</v>
      </c>
      <c r="AY258" s="17" t="s">
        <v>136</v>
      </c>
      <c r="BE258" s="232">
        <f>IF(N258="základní",J258,0)</f>
        <v>0</v>
      </c>
      <c r="BF258" s="232">
        <f>IF(N258="snížená",J258,0)</f>
        <v>0</v>
      </c>
      <c r="BG258" s="232">
        <f>IF(N258="zákl. přenesená",J258,0)</f>
        <v>0</v>
      </c>
      <c r="BH258" s="232">
        <f>IF(N258="sníž. přenesená",J258,0)</f>
        <v>0</v>
      </c>
      <c r="BI258" s="232">
        <f>IF(N258="nulová",J258,0)</f>
        <v>0</v>
      </c>
      <c r="BJ258" s="17" t="s">
        <v>83</v>
      </c>
      <c r="BK258" s="232">
        <f>ROUND(I258*H258,2)</f>
        <v>0</v>
      </c>
      <c r="BL258" s="17" t="s">
        <v>216</v>
      </c>
      <c r="BM258" s="231" t="s">
        <v>351</v>
      </c>
    </row>
    <row r="259" s="2" customFormat="1">
      <c r="A259" s="38"/>
      <c r="B259" s="39"/>
      <c r="C259" s="40"/>
      <c r="D259" s="235" t="s">
        <v>334</v>
      </c>
      <c r="E259" s="40"/>
      <c r="F259" s="277" t="s">
        <v>352</v>
      </c>
      <c r="G259" s="40"/>
      <c r="H259" s="40"/>
      <c r="I259" s="278"/>
      <c r="J259" s="40"/>
      <c r="K259" s="40"/>
      <c r="L259" s="44"/>
      <c r="M259" s="279"/>
      <c r="N259" s="280"/>
      <c r="O259" s="91"/>
      <c r="P259" s="91"/>
      <c r="Q259" s="91"/>
      <c r="R259" s="91"/>
      <c r="S259" s="91"/>
      <c r="T259" s="92"/>
      <c r="U259" s="38"/>
      <c r="V259" s="38"/>
      <c r="W259" s="38"/>
      <c r="X259" s="38"/>
      <c r="Y259" s="38"/>
      <c r="Z259" s="38"/>
      <c r="AA259" s="38"/>
      <c r="AB259" s="38"/>
      <c r="AC259" s="38"/>
      <c r="AD259" s="38"/>
      <c r="AE259" s="38"/>
      <c r="AT259" s="17" t="s">
        <v>334</v>
      </c>
      <c r="AU259" s="17" t="s">
        <v>85</v>
      </c>
    </row>
    <row r="260" s="2" customFormat="1" ht="37.8" customHeight="1">
      <c r="A260" s="38"/>
      <c r="B260" s="39"/>
      <c r="C260" s="219" t="s">
        <v>353</v>
      </c>
      <c r="D260" s="219" t="s">
        <v>139</v>
      </c>
      <c r="E260" s="220" t="s">
        <v>354</v>
      </c>
      <c r="F260" s="221" t="s">
        <v>355</v>
      </c>
      <c r="G260" s="222" t="s">
        <v>163</v>
      </c>
      <c r="H260" s="223">
        <v>1</v>
      </c>
      <c r="I260" s="224"/>
      <c r="J260" s="225">
        <f>ROUND(I260*H260,2)</f>
        <v>0</v>
      </c>
      <c r="K260" s="226"/>
      <c r="L260" s="44"/>
      <c r="M260" s="227" t="s">
        <v>1</v>
      </c>
      <c r="N260" s="228" t="s">
        <v>40</v>
      </c>
      <c r="O260" s="91"/>
      <c r="P260" s="229">
        <f>O260*H260</f>
        <v>0</v>
      </c>
      <c r="Q260" s="229">
        <v>0</v>
      </c>
      <c r="R260" s="229">
        <f>Q260*H260</f>
        <v>0</v>
      </c>
      <c r="S260" s="229">
        <v>0</v>
      </c>
      <c r="T260" s="230">
        <f>S260*H260</f>
        <v>0</v>
      </c>
      <c r="U260" s="38"/>
      <c r="V260" s="38"/>
      <c r="W260" s="38"/>
      <c r="X260" s="38"/>
      <c r="Y260" s="38"/>
      <c r="Z260" s="38"/>
      <c r="AA260" s="38"/>
      <c r="AB260" s="38"/>
      <c r="AC260" s="38"/>
      <c r="AD260" s="38"/>
      <c r="AE260" s="38"/>
      <c r="AR260" s="231" t="s">
        <v>216</v>
      </c>
      <c r="AT260" s="231" t="s">
        <v>139</v>
      </c>
      <c r="AU260" s="231" t="s">
        <v>85</v>
      </c>
      <c r="AY260" s="17" t="s">
        <v>136</v>
      </c>
      <c r="BE260" s="232">
        <f>IF(N260="základní",J260,0)</f>
        <v>0</v>
      </c>
      <c r="BF260" s="232">
        <f>IF(N260="snížená",J260,0)</f>
        <v>0</v>
      </c>
      <c r="BG260" s="232">
        <f>IF(N260="zákl. přenesená",J260,0)</f>
        <v>0</v>
      </c>
      <c r="BH260" s="232">
        <f>IF(N260="sníž. přenesená",J260,0)</f>
        <v>0</v>
      </c>
      <c r="BI260" s="232">
        <f>IF(N260="nulová",J260,0)</f>
        <v>0</v>
      </c>
      <c r="BJ260" s="17" t="s">
        <v>83</v>
      </c>
      <c r="BK260" s="232">
        <f>ROUND(I260*H260,2)</f>
        <v>0</v>
      </c>
      <c r="BL260" s="17" t="s">
        <v>216</v>
      </c>
      <c r="BM260" s="231" t="s">
        <v>356</v>
      </c>
    </row>
    <row r="261" s="2" customFormat="1">
      <c r="A261" s="38"/>
      <c r="B261" s="39"/>
      <c r="C261" s="40"/>
      <c r="D261" s="235" t="s">
        <v>334</v>
      </c>
      <c r="E261" s="40"/>
      <c r="F261" s="277" t="s">
        <v>357</v>
      </c>
      <c r="G261" s="40"/>
      <c r="H261" s="40"/>
      <c r="I261" s="278"/>
      <c r="J261" s="40"/>
      <c r="K261" s="40"/>
      <c r="L261" s="44"/>
      <c r="M261" s="279"/>
      <c r="N261" s="280"/>
      <c r="O261" s="91"/>
      <c r="P261" s="91"/>
      <c r="Q261" s="91"/>
      <c r="R261" s="91"/>
      <c r="S261" s="91"/>
      <c r="T261" s="92"/>
      <c r="U261" s="38"/>
      <c r="V261" s="38"/>
      <c r="W261" s="38"/>
      <c r="X261" s="38"/>
      <c r="Y261" s="38"/>
      <c r="Z261" s="38"/>
      <c r="AA261" s="38"/>
      <c r="AB261" s="38"/>
      <c r="AC261" s="38"/>
      <c r="AD261" s="38"/>
      <c r="AE261" s="38"/>
      <c r="AT261" s="17" t="s">
        <v>334</v>
      </c>
      <c r="AU261" s="17" t="s">
        <v>85</v>
      </c>
    </row>
    <row r="262" s="2" customFormat="1" ht="37.8" customHeight="1">
      <c r="A262" s="38"/>
      <c r="B262" s="39"/>
      <c r="C262" s="219" t="s">
        <v>358</v>
      </c>
      <c r="D262" s="219" t="s">
        <v>139</v>
      </c>
      <c r="E262" s="220" t="s">
        <v>359</v>
      </c>
      <c r="F262" s="221" t="s">
        <v>360</v>
      </c>
      <c r="G262" s="222" t="s">
        <v>163</v>
      </c>
      <c r="H262" s="223">
        <v>1</v>
      </c>
      <c r="I262" s="224"/>
      <c r="J262" s="225">
        <f>ROUND(I262*H262,2)</f>
        <v>0</v>
      </c>
      <c r="K262" s="226"/>
      <c r="L262" s="44"/>
      <c r="M262" s="227" t="s">
        <v>1</v>
      </c>
      <c r="N262" s="228" t="s">
        <v>40</v>
      </c>
      <c r="O262" s="91"/>
      <c r="P262" s="229">
        <f>O262*H262</f>
        <v>0</v>
      </c>
      <c r="Q262" s="229">
        <v>0</v>
      </c>
      <c r="R262" s="229">
        <f>Q262*H262</f>
        <v>0</v>
      </c>
      <c r="S262" s="229">
        <v>0</v>
      </c>
      <c r="T262" s="230">
        <f>S262*H262</f>
        <v>0</v>
      </c>
      <c r="U262" s="38"/>
      <c r="V262" s="38"/>
      <c r="W262" s="38"/>
      <c r="X262" s="38"/>
      <c r="Y262" s="38"/>
      <c r="Z262" s="38"/>
      <c r="AA262" s="38"/>
      <c r="AB262" s="38"/>
      <c r="AC262" s="38"/>
      <c r="AD262" s="38"/>
      <c r="AE262" s="38"/>
      <c r="AR262" s="231" t="s">
        <v>216</v>
      </c>
      <c r="AT262" s="231" t="s">
        <v>139</v>
      </c>
      <c r="AU262" s="231" t="s">
        <v>85</v>
      </c>
      <c r="AY262" s="17" t="s">
        <v>136</v>
      </c>
      <c r="BE262" s="232">
        <f>IF(N262="základní",J262,0)</f>
        <v>0</v>
      </c>
      <c r="BF262" s="232">
        <f>IF(N262="snížená",J262,0)</f>
        <v>0</v>
      </c>
      <c r="BG262" s="232">
        <f>IF(N262="zákl. přenesená",J262,0)</f>
        <v>0</v>
      </c>
      <c r="BH262" s="232">
        <f>IF(N262="sníž. přenesená",J262,0)</f>
        <v>0</v>
      </c>
      <c r="BI262" s="232">
        <f>IF(N262="nulová",J262,0)</f>
        <v>0</v>
      </c>
      <c r="BJ262" s="17" t="s">
        <v>83</v>
      </c>
      <c r="BK262" s="232">
        <f>ROUND(I262*H262,2)</f>
        <v>0</v>
      </c>
      <c r="BL262" s="17" t="s">
        <v>216</v>
      </c>
      <c r="BM262" s="231" t="s">
        <v>361</v>
      </c>
    </row>
    <row r="263" s="2" customFormat="1">
      <c r="A263" s="38"/>
      <c r="B263" s="39"/>
      <c r="C263" s="40"/>
      <c r="D263" s="235" t="s">
        <v>334</v>
      </c>
      <c r="E263" s="40"/>
      <c r="F263" s="277" t="s">
        <v>362</v>
      </c>
      <c r="G263" s="40"/>
      <c r="H263" s="40"/>
      <c r="I263" s="278"/>
      <c r="J263" s="40"/>
      <c r="K263" s="40"/>
      <c r="L263" s="44"/>
      <c r="M263" s="279"/>
      <c r="N263" s="280"/>
      <c r="O263" s="91"/>
      <c r="P263" s="91"/>
      <c r="Q263" s="91"/>
      <c r="R263" s="91"/>
      <c r="S263" s="91"/>
      <c r="T263" s="92"/>
      <c r="U263" s="38"/>
      <c r="V263" s="38"/>
      <c r="W263" s="38"/>
      <c r="X263" s="38"/>
      <c r="Y263" s="38"/>
      <c r="Z263" s="38"/>
      <c r="AA263" s="38"/>
      <c r="AB263" s="38"/>
      <c r="AC263" s="38"/>
      <c r="AD263" s="38"/>
      <c r="AE263" s="38"/>
      <c r="AT263" s="17" t="s">
        <v>334</v>
      </c>
      <c r="AU263" s="17" t="s">
        <v>85</v>
      </c>
    </row>
    <row r="264" s="2" customFormat="1" ht="37.8" customHeight="1">
      <c r="A264" s="38"/>
      <c r="B264" s="39"/>
      <c r="C264" s="219" t="s">
        <v>363</v>
      </c>
      <c r="D264" s="219" t="s">
        <v>139</v>
      </c>
      <c r="E264" s="220" t="s">
        <v>364</v>
      </c>
      <c r="F264" s="221" t="s">
        <v>365</v>
      </c>
      <c r="G264" s="222" t="s">
        <v>163</v>
      </c>
      <c r="H264" s="223">
        <v>1</v>
      </c>
      <c r="I264" s="224"/>
      <c r="J264" s="225">
        <f>ROUND(I264*H264,2)</f>
        <v>0</v>
      </c>
      <c r="K264" s="226"/>
      <c r="L264" s="44"/>
      <c r="M264" s="227" t="s">
        <v>1</v>
      </c>
      <c r="N264" s="228" t="s">
        <v>40</v>
      </c>
      <c r="O264" s="91"/>
      <c r="P264" s="229">
        <f>O264*H264</f>
        <v>0</v>
      </c>
      <c r="Q264" s="229">
        <v>0</v>
      </c>
      <c r="R264" s="229">
        <f>Q264*H264</f>
        <v>0</v>
      </c>
      <c r="S264" s="229">
        <v>0</v>
      </c>
      <c r="T264" s="230">
        <f>S264*H264</f>
        <v>0</v>
      </c>
      <c r="U264" s="38"/>
      <c r="V264" s="38"/>
      <c r="W264" s="38"/>
      <c r="X264" s="38"/>
      <c r="Y264" s="38"/>
      <c r="Z264" s="38"/>
      <c r="AA264" s="38"/>
      <c r="AB264" s="38"/>
      <c r="AC264" s="38"/>
      <c r="AD264" s="38"/>
      <c r="AE264" s="38"/>
      <c r="AR264" s="231" t="s">
        <v>216</v>
      </c>
      <c r="AT264" s="231" t="s">
        <v>139</v>
      </c>
      <c r="AU264" s="231" t="s">
        <v>85</v>
      </c>
      <c r="AY264" s="17" t="s">
        <v>136</v>
      </c>
      <c r="BE264" s="232">
        <f>IF(N264="základní",J264,0)</f>
        <v>0</v>
      </c>
      <c r="BF264" s="232">
        <f>IF(N264="snížená",J264,0)</f>
        <v>0</v>
      </c>
      <c r="BG264" s="232">
        <f>IF(N264="zákl. přenesená",J264,0)</f>
        <v>0</v>
      </c>
      <c r="BH264" s="232">
        <f>IF(N264="sníž. přenesená",J264,0)</f>
        <v>0</v>
      </c>
      <c r="BI264" s="232">
        <f>IF(N264="nulová",J264,0)</f>
        <v>0</v>
      </c>
      <c r="BJ264" s="17" t="s">
        <v>83</v>
      </c>
      <c r="BK264" s="232">
        <f>ROUND(I264*H264,2)</f>
        <v>0</v>
      </c>
      <c r="BL264" s="17" t="s">
        <v>216</v>
      </c>
      <c r="BM264" s="231" t="s">
        <v>366</v>
      </c>
    </row>
    <row r="265" s="2" customFormat="1">
      <c r="A265" s="38"/>
      <c r="B265" s="39"/>
      <c r="C265" s="40"/>
      <c r="D265" s="235" t="s">
        <v>334</v>
      </c>
      <c r="E265" s="40"/>
      <c r="F265" s="277" t="s">
        <v>362</v>
      </c>
      <c r="G265" s="40"/>
      <c r="H265" s="40"/>
      <c r="I265" s="278"/>
      <c r="J265" s="40"/>
      <c r="K265" s="40"/>
      <c r="L265" s="44"/>
      <c r="M265" s="279"/>
      <c r="N265" s="280"/>
      <c r="O265" s="91"/>
      <c r="P265" s="91"/>
      <c r="Q265" s="91"/>
      <c r="R265" s="91"/>
      <c r="S265" s="91"/>
      <c r="T265" s="92"/>
      <c r="U265" s="38"/>
      <c r="V265" s="38"/>
      <c r="W265" s="38"/>
      <c r="X265" s="38"/>
      <c r="Y265" s="38"/>
      <c r="Z265" s="38"/>
      <c r="AA265" s="38"/>
      <c r="AB265" s="38"/>
      <c r="AC265" s="38"/>
      <c r="AD265" s="38"/>
      <c r="AE265" s="38"/>
      <c r="AT265" s="17" t="s">
        <v>334</v>
      </c>
      <c r="AU265" s="17" t="s">
        <v>85</v>
      </c>
    </row>
    <row r="266" s="2" customFormat="1" ht="24.15" customHeight="1">
      <c r="A266" s="38"/>
      <c r="B266" s="39"/>
      <c r="C266" s="219" t="s">
        <v>367</v>
      </c>
      <c r="D266" s="219" t="s">
        <v>139</v>
      </c>
      <c r="E266" s="220" t="s">
        <v>368</v>
      </c>
      <c r="F266" s="221" t="s">
        <v>369</v>
      </c>
      <c r="G266" s="222" t="s">
        <v>163</v>
      </c>
      <c r="H266" s="223">
        <v>3</v>
      </c>
      <c r="I266" s="224"/>
      <c r="J266" s="225">
        <f>ROUND(I266*H266,2)</f>
        <v>0</v>
      </c>
      <c r="K266" s="226"/>
      <c r="L266" s="44"/>
      <c r="M266" s="227" t="s">
        <v>1</v>
      </c>
      <c r="N266" s="228" t="s">
        <v>40</v>
      </c>
      <c r="O266" s="91"/>
      <c r="P266" s="229">
        <f>O266*H266</f>
        <v>0</v>
      </c>
      <c r="Q266" s="229">
        <v>0</v>
      </c>
      <c r="R266" s="229">
        <f>Q266*H266</f>
        <v>0</v>
      </c>
      <c r="S266" s="229">
        <v>0.024</v>
      </c>
      <c r="T266" s="230">
        <f>S266*H266</f>
        <v>0.072000000000000008</v>
      </c>
      <c r="U266" s="38"/>
      <c r="V266" s="38"/>
      <c r="W266" s="38"/>
      <c r="X266" s="38"/>
      <c r="Y266" s="38"/>
      <c r="Z266" s="38"/>
      <c r="AA266" s="38"/>
      <c r="AB266" s="38"/>
      <c r="AC266" s="38"/>
      <c r="AD266" s="38"/>
      <c r="AE266" s="38"/>
      <c r="AR266" s="231" t="s">
        <v>216</v>
      </c>
      <c r="AT266" s="231" t="s">
        <v>139</v>
      </c>
      <c r="AU266" s="231" t="s">
        <v>85</v>
      </c>
      <c r="AY266" s="17" t="s">
        <v>136</v>
      </c>
      <c r="BE266" s="232">
        <f>IF(N266="základní",J266,0)</f>
        <v>0</v>
      </c>
      <c r="BF266" s="232">
        <f>IF(N266="snížená",J266,0)</f>
        <v>0</v>
      </c>
      <c r="BG266" s="232">
        <f>IF(N266="zákl. přenesená",J266,0)</f>
        <v>0</v>
      </c>
      <c r="BH266" s="232">
        <f>IF(N266="sníž. přenesená",J266,0)</f>
        <v>0</v>
      </c>
      <c r="BI266" s="232">
        <f>IF(N266="nulová",J266,0)</f>
        <v>0</v>
      </c>
      <c r="BJ266" s="17" t="s">
        <v>83</v>
      </c>
      <c r="BK266" s="232">
        <f>ROUND(I266*H266,2)</f>
        <v>0</v>
      </c>
      <c r="BL266" s="17" t="s">
        <v>216</v>
      </c>
      <c r="BM266" s="231" t="s">
        <v>370</v>
      </c>
    </row>
    <row r="267" s="2" customFormat="1" ht="24.15" customHeight="1">
      <c r="A267" s="38"/>
      <c r="B267" s="39"/>
      <c r="C267" s="219" t="s">
        <v>371</v>
      </c>
      <c r="D267" s="219" t="s">
        <v>139</v>
      </c>
      <c r="E267" s="220" t="s">
        <v>372</v>
      </c>
      <c r="F267" s="221" t="s">
        <v>373</v>
      </c>
      <c r="G267" s="222" t="s">
        <v>163</v>
      </c>
      <c r="H267" s="223">
        <v>1</v>
      </c>
      <c r="I267" s="224"/>
      <c r="J267" s="225">
        <f>ROUND(I267*H267,2)</f>
        <v>0</v>
      </c>
      <c r="K267" s="226"/>
      <c r="L267" s="44"/>
      <c r="M267" s="227" t="s">
        <v>1</v>
      </c>
      <c r="N267" s="228" t="s">
        <v>40</v>
      </c>
      <c r="O267" s="91"/>
      <c r="P267" s="229">
        <f>O267*H267</f>
        <v>0</v>
      </c>
      <c r="Q267" s="229">
        <v>0</v>
      </c>
      <c r="R267" s="229">
        <f>Q267*H267</f>
        <v>0</v>
      </c>
      <c r="S267" s="229">
        <v>0.17399999999999999</v>
      </c>
      <c r="T267" s="230">
        <f>S267*H267</f>
        <v>0.17399999999999999</v>
      </c>
      <c r="U267" s="38"/>
      <c r="V267" s="38"/>
      <c r="W267" s="38"/>
      <c r="X267" s="38"/>
      <c r="Y267" s="38"/>
      <c r="Z267" s="38"/>
      <c r="AA267" s="38"/>
      <c r="AB267" s="38"/>
      <c r="AC267" s="38"/>
      <c r="AD267" s="38"/>
      <c r="AE267" s="38"/>
      <c r="AR267" s="231" t="s">
        <v>216</v>
      </c>
      <c r="AT267" s="231" t="s">
        <v>139</v>
      </c>
      <c r="AU267" s="231" t="s">
        <v>85</v>
      </c>
      <c r="AY267" s="17" t="s">
        <v>136</v>
      </c>
      <c r="BE267" s="232">
        <f>IF(N267="základní",J267,0)</f>
        <v>0</v>
      </c>
      <c r="BF267" s="232">
        <f>IF(N267="snížená",J267,0)</f>
        <v>0</v>
      </c>
      <c r="BG267" s="232">
        <f>IF(N267="zákl. přenesená",J267,0)</f>
        <v>0</v>
      </c>
      <c r="BH267" s="232">
        <f>IF(N267="sníž. přenesená",J267,0)</f>
        <v>0</v>
      </c>
      <c r="BI267" s="232">
        <f>IF(N267="nulová",J267,0)</f>
        <v>0</v>
      </c>
      <c r="BJ267" s="17" t="s">
        <v>83</v>
      </c>
      <c r="BK267" s="232">
        <f>ROUND(I267*H267,2)</f>
        <v>0</v>
      </c>
      <c r="BL267" s="17" t="s">
        <v>216</v>
      </c>
      <c r="BM267" s="231" t="s">
        <v>374</v>
      </c>
    </row>
    <row r="268" s="2" customFormat="1" ht="24.15" customHeight="1">
      <c r="A268" s="38"/>
      <c r="B268" s="39"/>
      <c r="C268" s="219" t="s">
        <v>375</v>
      </c>
      <c r="D268" s="219" t="s">
        <v>139</v>
      </c>
      <c r="E268" s="220" t="s">
        <v>376</v>
      </c>
      <c r="F268" s="221" t="s">
        <v>377</v>
      </c>
      <c r="G268" s="222" t="s">
        <v>339</v>
      </c>
      <c r="H268" s="281"/>
      <c r="I268" s="224"/>
      <c r="J268" s="225">
        <f>ROUND(I268*H268,2)</f>
        <v>0</v>
      </c>
      <c r="K268" s="226"/>
      <c r="L268" s="44"/>
      <c r="M268" s="227" t="s">
        <v>1</v>
      </c>
      <c r="N268" s="228" t="s">
        <v>40</v>
      </c>
      <c r="O268" s="91"/>
      <c r="P268" s="229">
        <f>O268*H268</f>
        <v>0</v>
      </c>
      <c r="Q268" s="229">
        <v>0</v>
      </c>
      <c r="R268" s="229">
        <f>Q268*H268</f>
        <v>0</v>
      </c>
      <c r="S268" s="229">
        <v>0</v>
      </c>
      <c r="T268" s="230">
        <f>S268*H268</f>
        <v>0</v>
      </c>
      <c r="U268" s="38"/>
      <c r="V268" s="38"/>
      <c r="W268" s="38"/>
      <c r="X268" s="38"/>
      <c r="Y268" s="38"/>
      <c r="Z268" s="38"/>
      <c r="AA268" s="38"/>
      <c r="AB268" s="38"/>
      <c r="AC268" s="38"/>
      <c r="AD268" s="38"/>
      <c r="AE268" s="38"/>
      <c r="AR268" s="231" t="s">
        <v>216</v>
      </c>
      <c r="AT268" s="231" t="s">
        <v>139</v>
      </c>
      <c r="AU268" s="231" t="s">
        <v>85</v>
      </c>
      <c r="AY268" s="17" t="s">
        <v>136</v>
      </c>
      <c r="BE268" s="232">
        <f>IF(N268="základní",J268,0)</f>
        <v>0</v>
      </c>
      <c r="BF268" s="232">
        <f>IF(N268="snížená",J268,0)</f>
        <v>0</v>
      </c>
      <c r="BG268" s="232">
        <f>IF(N268="zákl. přenesená",J268,0)</f>
        <v>0</v>
      </c>
      <c r="BH268" s="232">
        <f>IF(N268="sníž. přenesená",J268,0)</f>
        <v>0</v>
      </c>
      <c r="BI268" s="232">
        <f>IF(N268="nulová",J268,0)</f>
        <v>0</v>
      </c>
      <c r="BJ268" s="17" t="s">
        <v>83</v>
      </c>
      <c r="BK268" s="232">
        <f>ROUND(I268*H268,2)</f>
        <v>0</v>
      </c>
      <c r="BL268" s="17" t="s">
        <v>216</v>
      </c>
      <c r="BM268" s="231" t="s">
        <v>378</v>
      </c>
    </row>
    <row r="269" s="12" customFormat="1" ht="22.8" customHeight="1">
      <c r="A269" s="12"/>
      <c r="B269" s="203"/>
      <c r="C269" s="204"/>
      <c r="D269" s="205" t="s">
        <v>74</v>
      </c>
      <c r="E269" s="217" t="s">
        <v>379</v>
      </c>
      <c r="F269" s="217" t="s">
        <v>380</v>
      </c>
      <c r="G269" s="204"/>
      <c r="H269" s="204"/>
      <c r="I269" s="207"/>
      <c r="J269" s="218">
        <f>BK269</f>
        <v>0</v>
      </c>
      <c r="K269" s="204"/>
      <c r="L269" s="209"/>
      <c r="M269" s="210"/>
      <c r="N269" s="211"/>
      <c r="O269" s="211"/>
      <c r="P269" s="212">
        <f>SUM(P270:P273)</f>
        <v>0</v>
      </c>
      <c r="Q269" s="211"/>
      <c r="R269" s="212">
        <f>SUM(R270:R273)</f>
        <v>0</v>
      </c>
      <c r="S269" s="211"/>
      <c r="T269" s="213">
        <f>SUM(T270:T273)</f>
        <v>0</v>
      </c>
      <c r="U269" s="12"/>
      <c r="V269" s="12"/>
      <c r="W269" s="12"/>
      <c r="X269" s="12"/>
      <c r="Y269" s="12"/>
      <c r="Z269" s="12"/>
      <c r="AA269" s="12"/>
      <c r="AB269" s="12"/>
      <c r="AC269" s="12"/>
      <c r="AD269" s="12"/>
      <c r="AE269" s="12"/>
      <c r="AR269" s="214" t="s">
        <v>85</v>
      </c>
      <c r="AT269" s="215" t="s">
        <v>74</v>
      </c>
      <c r="AU269" s="215" t="s">
        <v>83</v>
      </c>
      <c r="AY269" s="214" t="s">
        <v>136</v>
      </c>
      <c r="BK269" s="216">
        <f>SUM(BK270:BK273)</f>
        <v>0</v>
      </c>
    </row>
    <row r="270" s="2" customFormat="1" ht="16.5" customHeight="1">
      <c r="A270" s="38"/>
      <c r="B270" s="39"/>
      <c r="C270" s="219" t="s">
        <v>381</v>
      </c>
      <c r="D270" s="219" t="s">
        <v>139</v>
      </c>
      <c r="E270" s="220" t="s">
        <v>382</v>
      </c>
      <c r="F270" s="221" t="s">
        <v>383</v>
      </c>
      <c r="G270" s="222" t="s">
        <v>384</v>
      </c>
      <c r="H270" s="223">
        <v>1</v>
      </c>
      <c r="I270" s="224"/>
      <c r="J270" s="225">
        <f>ROUND(I270*H270,2)</f>
        <v>0</v>
      </c>
      <c r="K270" s="226"/>
      <c r="L270" s="44"/>
      <c r="M270" s="227" t="s">
        <v>1</v>
      </c>
      <c r="N270" s="228" t="s">
        <v>40</v>
      </c>
      <c r="O270" s="91"/>
      <c r="P270" s="229">
        <f>O270*H270</f>
        <v>0</v>
      </c>
      <c r="Q270" s="229">
        <v>0</v>
      </c>
      <c r="R270" s="229">
        <f>Q270*H270</f>
        <v>0</v>
      </c>
      <c r="S270" s="229">
        <v>0</v>
      </c>
      <c r="T270" s="230">
        <f>S270*H270</f>
        <v>0</v>
      </c>
      <c r="U270" s="38"/>
      <c r="V270" s="38"/>
      <c r="W270" s="38"/>
      <c r="X270" s="38"/>
      <c r="Y270" s="38"/>
      <c r="Z270" s="38"/>
      <c r="AA270" s="38"/>
      <c r="AB270" s="38"/>
      <c r="AC270" s="38"/>
      <c r="AD270" s="38"/>
      <c r="AE270" s="38"/>
      <c r="AR270" s="231" t="s">
        <v>216</v>
      </c>
      <c r="AT270" s="231" t="s">
        <v>139</v>
      </c>
      <c r="AU270" s="231" t="s">
        <v>85</v>
      </c>
      <c r="AY270" s="17" t="s">
        <v>136</v>
      </c>
      <c r="BE270" s="232">
        <f>IF(N270="základní",J270,0)</f>
        <v>0</v>
      </c>
      <c r="BF270" s="232">
        <f>IF(N270="snížená",J270,0)</f>
        <v>0</v>
      </c>
      <c r="BG270" s="232">
        <f>IF(N270="zákl. přenesená",J270,0)</f>
        <v>0</v>
      </c>
      <c r="BH270" s="232">
        <f>IF(N270="sníž. přenesená",J270,0)</f>
        <v>0</v>
      </c>
      <c r="BI270" s="232">
        <f>IF(N270="nulová",J270,0)</f>
        <v>0</v>
      </c>
      <c r="BJ270" s="17" t="s">
        <v>83</v>
      </c>
      <c r="BK270" s="232">
        <f>ROUND(I270*H270,2)</f>
        <v>0</v>
      </c>
      <c r="BL270" s="17" t="s">
        <v>216</v>
      </c>
      <c r="BM270" s="231" t="s">
        <v>385</v>
      </c>
    </row>
    <row r="271" s="2" customFormat="1">
      <c r="A271" s="38"/>
      <c r="B271" s="39"/>
      <c r="C271" s="40"/>
      <c r="D271" s="235" t="s">
        <v>334</v>
      </c>
      <c r="E271" s="40"/>
      <c r="F271" s="277" t="s">
        <v>386</v>
      </c>
      <c r="G271" s="40"/>
      <c r="H271" s="40"/>
      <c r="I271" s="278"/>
      <c r="J271" s="40"/>
      <c r="K271" s="40"/>
      <c r="L271" s="44"/>
      <c r="M271" s="279"/>
      <c r="N271" s="280"/>
      <c r="O271" s="91"/>
      <c r="P271" s="91"/>
      <c r="Q271" s="91"/>
      <c r="R271" s="91"/>
      <c r="S271" s="91"/>
      <c r="T271" s="92"/>
      <c r="U271" s="38"/>
      <c r="V271" s="38"/>
      <c r="W271" s="38"/>
      <c r="X271" s="38"/>
      <c r="Y271" s="38"/>
      <c r="Z271" s="38"/>
      <c r="AA271" s="38"/>
      <c r="AB271" s="38"/>
      <c r="AC271" s="38"/>
      <c r="AD271" s="38"/>
      <c r="AE271" s="38"/>
      <c r="AT271" s="17" t="s">
        <v>334</v>
      </c>
      <c r="AU271" s="17" t="s">
        <v>85</v>
      </c>
    </row>
    <row r="272" s="2" customFormat="1" ht="33" customHeight="1">
      <c r="A272" s="38"/>
      <c r="B272" s="39"/>
      <c r="C272" s="219" t="s">
        <v>387</v>
      </c>
      <c r="D272" s="219" t="s">
        <v>139</v>
      </c>
      <c r="E272" s="220" t="s">
        <v>388</v>
      </c>
      <c r="F272" s="221" t="s">
        <v>389</v>
      </c>
      <c r="G272" s="222" t="s">
        <v>163</v>
      </c>
      <c r="H272" s="223">
        <v>1</v>
      </c>
      <c r="I272" s="224"/>
      <c r="J272" s="225">
        <f>ROUND(I272*H272,2)</f>
        <v>0</v>
      </c>
      <c r="K272" s="226"/>
      <c r="L272" s="44"/>
      <c r="M272" s="227" t="s">
        <v>1</v>
      </c>
      <c r="N272" s="228" t="s">
        <v>40</v>
      </c>
      <c r="O272" s="91"/>
      <c r="P272" s="229">
        <f>O272*H272</f>
        <v>0</v>
      </c>
      <c r="Q272" s="229">
        <v>0</v>
      </c>
      <c r="R272" s="229">
        <f>Q272*H272</f>
        <v>0</v>
      </c>
      <c r="S272" s="229">
        <v>0</v>
      </c>
      <c r="T272" s="230">
        <f>S272*H272</f>
        <v>0</v>
      </c>
      <c r="U272" s="38"/>
      <c r="V272" s="38"/>
      <c r="W272" s="38"/>
      <c r="X272" s="38"/>
      <c r="Y272" s="38"/>
      <c r="Z272" s="38"/>
      <c r="AA272" s="38"/>
      <c r="AB272" s="38"/>
      <c r="AC272" s="38"/>
      <c r="AD272" s="38"/>
      <c r="AE272" s="38"/>
      <c r="AR272" s="231" t="s">
        <v>216</v>
      </c>
      <c r="AT272" s="231" t="s">
        <v>139</v>
      </c>
      <c r="AU272" s="231" t="s">
        <v>85</v>
      </c>
      <c r="AY272" s="17" t="s">
        <v>136</v>
      </c>
      <c r="BE272" s="232">
        <f>IF(N272="základní",J272,0)</f>
        <v>0</v>
      </c>
      <c r="BF272" s="232">
        <f>IF(N272="snížená",J272,0)</f>
        <v>0</v>
      </c>
      <c r="BG272" s="232">
        <f>IF(N272="zákl. přenesená",J272,0)</f>
        <v>0</v>
      </c>
      <c r="BH272" s="232">
        <f>IF(N272="sníž. přenesená",J272,0)</f>
        <v>0</v>
      </c>
      <c r="BI272" s="232">
        <f>IF(N272="nulová",J272,0)</f>
        <v>0</v>
      </c>
      <c r="BJ272" s="17" t="s">
        <v>83</v>
      </c>
      <c r="BK272" s="232">
        <f>ROUND(I272*H272,2)</f>
        <v>0</v>
      </c>
      <c r="BL272" s="17" t="s">
        <v>216</v>
      </c>
      <c r="BM272" s="231" t="s">
        <v>390</v>
      </c>
    </row>
    <row r="273" s="2" customFormat="1">
      <c r="A273" s="38"/>
      <c r="B273" s="39"/>
      <c r="C273" s="40"/>
      <c r="D273" s="235" t="s">
        <v>334</v>
      </c>
      <c r="E273" s="40"/>
      <c r="F273" s="277" t="s">
        <v>391</v>
      </c>
      <c r="G273" s="40"/>
      <c r="H273" s="40"/>
      <c r="I273" s="278"/>
      <c r="J273" s="40"/>
      <c r="K273" s="40"/>
      <c r="L273" s="44"/>
      <c r="M273" s="279"/>
      <c r="N273" s="280"/>
      <c r="O273" s="91"/>
      <c r="P273" s="91"/>
      <c r="Q273" s="91"/>
      <c r="R273" s="91"/>
      <c r="S273" s="91"/>
      <c r="T273" s="92"/>
      <c r="U273" s="38"/>
      <c r="V273" s="38"/>
      <c r="W273" s="38"/>
      <c r="X273" s="38"/>
      <c r="Y273" s="38"/>
      <c r="Z273" s="38"/>
      <c r="AA273" s="38"/>
      <c r="AB273" s="38"/>
      <c r="AC273" s="38"/>
      <c r="AD273" s="38"/>
      <c r="AE273" s="38"/>
      <c r="AT273" s="17" t="s">
        <v>334</v>
      </c>
      <c r="AU273" s="17" t="s">
        <v>85</v>
      </c>
    </row>
    <row r="274" s="12" customFormat="1" ht="22.8" customHeight="1">
      <c r="A274" s="12"/>
      <c r="B274" s="203"/>
      <c r="C274" s="204"/>
      <c r="D274" s="205" t="s">
        <v>74</v>
      </c>
      <c r="E274" s="217" t="s">
        <v>392</v>
      </c>
      <c r="F274" s="217" t="s">
        <v>393</v>
      </c>
      <c r="G274" s="204"/>
      <c r="H274" s="204"/>
      <c r="I274" s="207"/>
      <c r="J274" s="218">
        <f>BK274</f>
        <v>0</v>
      </c>
      <c r="K274" s="204"/>
      <c r="L274" s="209"/>
      <c r="M274" s="210"/>
      <c r="N274" s="211"/>
      <c r="O274" s="211"/>
      <c r="P274" s="212">
        <f>SUM(P275:P292)</f>
        <v>0</v>
      </c>
      <c r="Q274" s="211"/>
      <c r="R274" s="212">
        <f>SUM(R275:R292)</f>
        <v>0</v>
      </c>
      <c r="S274" s="211"/>
      <c r="T274" s="213">
        <f>SUM(T275:T292)</f>
        <v>0.095000000000000001</v>
      </c>
      <c r="U274" s="12"/>
      <c r="V274" s="12"/>
      <c r="W274" s="12"/>
      <c r="X274" s="12"/>
      <c r="Y274" s="12"/>
      <c r="Z274" s="12"/>
      <c r="AA274" s="12"/>
      <c r="AB274" s="12"/>
      <c r="AC274" s="12"/>
      <c r="AD274" s="12"/>
      <c r="AE274" s="12"/>
      <c r="AR274" s="214" t="s">
        <v>85</v>
      </c>
      <c r="AT274" s="215" t="s">
        <v>74</v>
      </c>
      <c r="AU274" s="215" t="s">
        <v>83</v>
      </c>
      <c r="AY274" s="214" t="s">
        <v>136</v>
      </c>
      <c r="BK274" s="216">
        <f>SUM(BK275:BK292)</f>
        <v>0</v>
      </c>
    </row>
    <row r="275" s="2" customFormat="1" ht="37.8" customHeight="1">
      <c r="A275" s="38"/>
      <c r="B275" s="39"/>
      <c r="C275" s="219" t="s">
        <v>394</v>
      </c>
      <c r="D275" s="219" t="s">
        <v>139</v>
      </c>
      <c r="E275" s="220" t="s">
        <v>395</v>
      </c>
      <c r="F275" s="221" t="s">
        <v>396</v>
      </c>
      <c r="G275" s="222" t="s">
        <v>397</v>
      </c>
      <c r="H275" s="223">
        <v>506</v>
      </c>
      <c r="I275" s="224"/>
      <c r="J275" s="225">
        <f>ROUND(I275*H275,2)</f>
        <v>0</v>
      </c>
      <c r="K275" s="226"/>
      <c r="L275" s="44"/>
      <c r="M275" s="227" t="s">
        <v>1</v>
      </c>
      <c r="N275" s="228" t="s">
        <v>40</v>
      </c>
      <c r="O275" s="91"/>
      <c r="P275" s="229">
        <f>O275*H275</f>
        <v>0</v>
      </c>
      <c r="Q275" s="229">
        <v>0</v>
      </c>
      <c r="R275" s="229">
        <f>Q275*H275</f>
        <v>0</v>
      </c>
      <c r="S275" s="229">
        <v>0</v>
      </c>
      <c r="T275" s="230">
        <f>S275*H275</f>
        <v>0</v>
      </c>
      <c r="U275" s="38"/>
      <c r="V275" s="38"/>
      <c r="W275" s="38"/>
      <c r="X275" s="38"/>
      <c r="Y275" s="38"/>
      <c r="Z275" s="38"/>
      <c r="AA275" s="38"/>
      <c r="AB275" s="38"/>
      <c r="AC275" s="38"/>
      <c r="AD275" s="38"/>
      <c r="AE275" s="38"/>
      <c r="AR275" s="231" t="s">
        <v>216</v>
      </c>
      <c r="AT275" s="231" t="s">
        <v>139</v>
      </c>
      <c r="AU275" s="231" t="s">
        <v>85</v>
      </c>
      <c r="AY275" s="17" t="s">
        <v>136</v>
      </c>
      <c r="BE275" s="232">
        <f>IF(N275="základní",J275,0)</f>
        <v>0</v>
      </c>
      <c r="BF275" s="232">
        <f>IF(N275="snížená",J275,0)</f>
        <v>0</v>
      </c>
      <c r="BG275" s="232">
        <f>IF(N275="zákl. přenesená",J275,0)</f>
        <v>0</v>
      </c>
      <c r="BH275" s="232">
        <f>IF(N275="sníž. přenesená",J275,0)</f>
        <v>0</v>
      </c>
      <c r="BI275" s="232">
        <f>IF(N275="nulová",J275,0)</f>
        <v>0</v>
      </c>
      <c r="BJ275" s="17" t="s">
        <v>83</v>
      </c>
      <c r="BK275" s="232">
        <f>ROUND(I275*H275,2)</f>
        <v>0</v>
      </c>
      <c r="BL275" s="17" t="s">
        <v>216</v>
      </c>
      <c r="BM275" s="231" t="s">
        <v>398</v>
      </c>
    </row>
    <row r="276" s="13" customFormat="1">
      <c r="A276" s="13"/>
      <c r="B276" s="233"/>
      <c r="C276" s="234"/>
      <c r="D276" s="235" t="s">
        <v>145</v>
      </c>
      <c r="E276" s="236" t="s">
        <v>1</v>
      </c>
      <c r="F276" s="237" t="s">
        <v>146</v>
      </c>
      <c r="G276" s="234"/>
      <c r="H276" s="236" t="s">
        <v>1</v>
      </c>
      <c r="I276" s="238"/>
      <c r="J276" s="234"/>
      <c r="K276" s="234"/>
      <c r="L276" s="239"/>
      <c r="M276" s="240"/>
      <c r="N276" s="241"/>
      <c r="O276" s="241"/>
      <c r="P276" s="241"/>
      <c r="Q276" s="241"/>
      <c r="R276" s="241"/>
      <c r="S276" s="241"/>
      <c r="T276" s="242"/>
      <c r="U276" s="13"/>
      <c r="V276" s="13"/>
      <c r="W276" s="13"/>
      <c r="X276" s="13"/>
      <c r="Y276" s="13"/>
      <c r="Z276" s="13"/>
      <c r="AA276" s="13"/>
      <c r="AB276" s="13"/>
      <c r="AC276" s="13"/>
      <c r="AD276" s="13"/>
      <c r="AE276" s="13"/>
      <c r="AT276" s="243" t="s">
        <v>145</v>
      </c>
      <c r="AU276" s="243" t="s">
        <v>85</v>
      </c>
      <c r="AV276" s="13" t="s">
        <v>83</v>
      </c>
      <c r="AW276" s="13" t="s">
        <v>32</v>
      </c>
      <c r="AX276" s="13" t="s">
        <v>75</v>
      </c>
      <c r="AY276" s="243" t="s">
        <v>136</v>
      </c>
    </row>
    <row r="277" s="13" customFormat="1">
      <c r="A277" s="13"/>
      <c r="B277" s="233"/>
      <c r="C277" s="234"/>
      <c r="D277" s="235" t="s">
        <v>145</v>
      </c>
      <c r="E277" s="236" t="s">
        <v>1</v>
      </c>
      <c r="F277" s="237" t="s">
        <v>399</v>
      </c>
      <c r="G277" s="234"/>
      <c r="H277" s="236" t="s">
        <v>1</v>
      </c>
      <c r="I277" s="238"/>
      <c r="J277" s="234"/>
      <c r="K277" s="234"/>
      <c r="L277" s="239"/>
      <c r="M277" s="240"/>
      <c r="N277" s="241"/>
      <c r="O277" s="241"/>
      <c r="P277" s="241"/>
      <c r="Q277" s="241"/>
      <c r="R277" s="241"/>
      <c r="S277" s="241"/>
      <c r="T277" s="242"/>
      <c r="U277" s="13"/>
      <c r="V277" s="13"/>
      <c r="W277" s="13"/>
      <c r="X277" s="13"/>
      <c r="Y277" s="13"/>
      <c r="Z277" s="13"/>
      <c r="AA277" s="13"/>
      <c r="AB277" s="13"/>
      <c r="AC277" s="13"/>
      <c r="AD277" s="13"/>
      <c r="AE277" s="13"/>
      <c r="AT277" s="243" t="s">
        <v>145</v>
      </c>
      <c r="AU277" s="243" t="s">
        <v>85</v>
      </c>
      <c r="AV277" s="13" t="s">
        <v>83</v>
      </c>
      <c r="AW277" s="13" t="s">
        <v>32</v>
      </c>
      <c r="AX277" s="13" t="s">
        <v>75</v>
      </c>
      <c r="AY277" s="243" t="s">
        <v>136</v>
      </c>
    </row>
    <row r="278" s="13" customFormat="1">
      <c r="A278" s="13"/>
      <c r="B278" s="233"/>
      <c r="C278" s="234"/>
      <c r="D278" s="235" t="s">
        <v>145</v>
      </c>
      <c r="E278" s="236" t="s">
        <v>1</v>
      </c>
      <c r="F278" s="237" t="s">
        <v>400</v>
      </c>
      <c r="G278" s="234"/>
      <c r="H278" s="236" t="s">
        <v>1</v>
      </c>
      <c r="I278" s="238"/>
      <c r="J278" s="234"/>
      <c r="K278" s="234"/>
      <c r="L278" s="239"/>
      <c r="M278" s="240"/>
      <c r="N278" s="241"/>
      <c r="O278" s="241"/>
      <c r="P278" s="241"/>
      <c r="Q278" s="241"/>
      <c r="R278" s="241"/>
      <c r="S278" s="241"/>
      <c r="T278" s="242"/>
      <c r="U278" s="13"/>
      <c r="V278" s="13"/>
      <c r="W278" s="13"/>
      <c r="X278" s="13"/>
      <c r="Y278" s="13"/>
      <c r="Z278" s="13"/>
      <c r="AA278" s="13"/>
      <c r="AB278" s="13"/>
      <c r="AC278" s="13"/>
      <c r="AD278" s="13"/>
      <c r="AE278" s="13"/>
      <c r="AT278" s="243" t="s">
        <v>145</v>
      </c>
      <c r="AU278" s="243" t="s">
        <v>85</v>
      </c>
      <c r="AV278" s="13" t="s">
        <v>83</v>
      </c>
      <c r="AW278" s="13" t="s">
        <v>32</v>
      </c>
      <c r="AX278" s="13" t="s">
        <v>75</v>
      </c>
      <c r="AY278" s="243" t="s">
        <v>136</v>
      </c>
    </row>
    <row r="279" s="14" customFormat="1">
      <c r="A279" s="14"/>
      <c r="B279" s="244"/>
      <c r="C279" s="245"/>
      <c r="D279" s="235" t="s">
        <v>145</v>
      </c>
      <c r="E279" s="246" t="s">
        <v>1</v>
      </c>
      <c r="F279" s="247" t="s">
        <v>401</v>
      </c>
      <c r="G279" s="245"/>
      <c r="H279" s="248">
        <v>506</v>
      </c>
      <c r="I279" s="249"/>
      <c r="J279" s="245"/>
      <c r="K279" s="245"/>
      <c r="L279" s="250"/>
      <c r="M279" s="251"/>
      <c r="N279" s="252"/>
      <c r="O279" s="252"/>
      <c r="P279" s="252"/>
      <c r="Q279" s="252"/>
      <c r="R279" s="252"/>
      <c r="S279" s="252"/>
      <c r="T279" s="253"/>
      <c r="U279" s="14"/>
      <c r="V279" s="14"/>
      <c r="W279" s="14"/>
      <c r="X279" s="14"/>
      <c r="Y279" s="14"/>
      <c r="Z279" s="14"/>
      <c r="AA279" s="14"/>
      <c r="AB279" s="14"/>
      <c r="AC279" s="14"/>
      <c r="AD279" s="14"/>
      <c r="AE279" s="14"/>
      <c r="AT279" s="254" t="s">
        <v>145</v>
      </c>
      <c r="AU279" s="254" t="s">
        <v>85</v>
      </c>
      <c r="AV279" s="14" t="s">
        <v>85</v>
      </c>
      <c r="AW279" s="14" t="s">
        <v>32</v>
      </c>
      <c r="AX279" s="14" t="s">
        <v>75</v>
      </c>
      <c r="AY279" s="254" t="s">
        <v>136</v>
      </c>
    </row>
    <row r="280" s="15" customFormat="1">
      <c r="A280" s="15"/>
      <c r="B280" s="255"/>
      <c r="C280" s="256"/>
      <c r="D280" s="235" t="s">
        <v>145</v>
      </c>
      <c r="E280" s="257" t="s">
        <v>1</v>
      </c>
      <c r="F280" s="258" t="s">
        <v>149</v>
      </c>
      <c r="G280" s="256"/>
      <c r="H280" s="259">
        <v>506</v>
      </c>
      <c r="I280" s="260"/>
      <c r="J280" s="256"/>
      <c r="K280" s="256"/>
      <c r="L280" s="261"/>
      <c r="M280" s="262"/>
      <c r="N280" s="263"/>
      <c r="O280" s="263"/>
      <c r="P280" s="263"/>
      <c r="Q280" s="263"/>
      <c r="R280" s="263"/>
      <c r="S280" s="263"/>
      <c r="T280" s="264"/>
      <c r="U280" s="15"/>
      <c r="V280" s="15"/>
      <c r="W280" s="15"/>
      <c r="X280" s="15"/>
      <c r="Y280" s="15"/>
      <c r="Z280" s="15"/>
      <c r="AA280" s="15"/>
      <c r="AB280" s="15"/>
      <c r="AC280" s="15"/>
      <c r="AD280" s="15"/>
      <c r="AE280" s="15"/>
      <c r="AT280" s="265" t="s">
        <v>145</v>
      </c>
      <c r="AU280" s="265" t="s">
        <v>85</v>
      </c>
      <c r="AV280" s="15" t="s">
        <v>143</v>
      </c>
      <c r="AW280" s="15" t="s">
        <v>32</v>
      </c>
      <c r="AX280" s="15" t="s">
        <v>83</v>
      </c>
      <c r="AY280" s="265" t="s">
        <v>136</v>
      </c>
    </row>
    <row r="281" s="2" customFormat="1" ht="24.15" customHeight="1">
      <c r="A281" s="38"/>
      <c r="B281" s="39"/>
      <c r="C281" s="219" t="s">
        <v>402</v>
      </c>
      <c r="D281" s="219" t="s">
        <v>139</v>
      </c>
      <c r="E281" s="220" t="s">
        <v>403</v>
      </c>
      <c r="F281" s="221" t="s">
        <v>404</v>
      </c>
      <c r="G281" s="222" t="s">
        <v>154</v>
      </c>
      <c r="H281" s="223">
        <v>1.98</v>
      </c>
      <c r="I281" s="224"/>
      <c r="J281" s="225">
        <f>ROUND(I281*H281,2)</f>
        <v>0</v>
      </c>
      <c r="K281" s="226"/>
      <c r="L281" s="44"/>
      <c r="M281" s="227" t="s">
        <v>1</v>
      </c>
      <c r="N281" s="228" t="s">
        <v>40</v>
      </c>
      <c r="O281" s="91"/>
      <c r="P281" s="229">
        <f>O281*H281</f>
        <v>0</v>
      </c>
      <c r="Q281" s="229">
        <v>0</v>
      </c>
      <c r="R281" s="229">
        <f>Q281*H281</f>
        <v>0</v>
      </c>
      <c r="S281" s="229">
        <v>0</v>
      </c>
      <c r="T281" s="230">
        <f>S281*H281</f>
        <v>0</v>
      </c>
      <c r="U281" s="38"/>
      <c r="V281" s="38"/>
      <c r="W281" s="38"/>
      <c r="X281" s="38"/>
      <c r="Y281" s="38"/>
      <c r="Z281" s="38"/>
      <c r="AA281" s="38"/>
      <c r="AB281" s="38"/>
      <c r="AC281" s="38"/>
      <c r="AD281" s="38"/>
      <c r="AE281" s="38"/>
      <c r="AR281" s="231" t="s">
        <v>216</v>
      </c>
      <c r="AT281" s="231" t="s">
        <v>139</v>
      </c>
      <c r="AU281" s="231" t="s">
        <v>85</v>
      </c>
      <c r="AY281" s="17" t="s">
        <v>136</v>
      </c>
      <c r="BE281" s="232">
        <f>IF(N281="základní",J281,0)</f>
        <v>0</v>
      </c>
      <c r="BF281" s="232">
        <f>IF(N281="snížená",J281,0)</f>
        <v>0</v>
      </c>
      <c r="BG281" s="232">
        <f>IF(N281="zákl. přenesená",J281,0)</f>
        <v>0</v>
      </c>
      <c r="BH281" s="232">
        <f>IF(N281="sníž. přenesená",J281,0)</f>
        <v>0</v>
      </c>
      <c r="BI281" s="232">
        <f>IF(N281="nulová",J281,0)</f>
        <v>0</v>
      </c>
      <c r="BJ281" s="17" t="s">
        <v>83</v>
      </c>
      <c r="BK281" s="232">
        <f>ROUND(I281*H281,2)</f>
        <v>0</v>
      </c>
      <c r="BL281" s="17" t="s">
        <v>216</v>
      </c>
      <c r="BM281" s="231" t="s">
        <v>405</v>
      </c>
    </row>
    <row r="282" s="13" customFormat="1">
      <c r="A282" s="13"/>
      <c r="B282" s="233"/>
      <c r="C282" s="234"/>
      <c r="D282" s="235" t="s">
        <v>145</v>
      </c>
      <c r="E282" s="236" t="s">
        <v>1</v>
      </c>
      <c r="F282" s="237" t="s">
        <v>146</v>
      </c>
      <c r="G282" s="234"/>
      <c r="H282" s="236" t="s">
        <v>1</v>
      </c>
      <c r="I282" s="238"/>
      <c r="J282" s="234"/>
      <c r="K282" s="234"/>
      <c r="L282" s="239"/>
      <c r="M282" s="240"/>
      <c r="N282" s="241"/>
      <c r="O282" s="241"/>
      <c r="P282" s="241"/>
      <c r="Q282" s="241"/>
      <c r="R282" s="241"/>
      <c r="S282" s="241"/>
      <c r="T282" s="242"/>
      <c r="U282" s="13"/>
      <c r="V282" s="13"/>
      <c r="W282" s="13"/>
      <c r="X282" s="13"/>
      <c r="Y282" s="13"/>
      <c r="Z282" s="13"/>
      <c r="AA282" s="13"/>
      <c r="AB282" s="13"/>
      <c r="AC282" s="13"/>
      <c r="AD282" s="13"/>
      <c r="AE282" s="13"/>
      <c r="AT282" s="243" t="s">
        <v>145</v>
      </c>
      <c r="AU282" s="243" t="s">
        <v>85</v>
      </c>
      <c r="AV282" s="13" t="s">
        <v>83</v>
      </c>
      <c r="AW282" s="13" t="s">
        <v>32</v>
      </c>
      <c r="AX282" s="13" t="s">
        <v>75</v>
      </c>
      <c r="AY282" s="243" t="s">
        <v>136</v>
      </c>
    </row>
    <row r="283" s="14" customFormat="1">
      <c r="A283" s="14"/>
      <c r="B283" s="244"/>
      <c r="C283" s="245"/>
      <c r="D283" s="235" t="s">
        <v>145</v>
      </c>
      <c r="E283" s="246" t="s">
        <v>1</v>
      </c>
      <c r="F283" s="247" t="s">
        <v>406</v>
      </c>
      <c r="G283" s="245"/>
      <c r="H283" s="248">
        <v>1.98</v>
      </c>
      <c r="I283" s="249"/>
      <c r="J283" s="245"/>
      <c r="K283" s="245"/>
      <c r="L283" s="250"/>
      <c r="M283" s="251"/>
      <c r="N283" s="252"/>
      <c r="O283" s="252"/>
      <c r="P283" s="252"/>
      <c r="Q283" s="252"/>
      <c r="R283" s="252"/>
      <c r="S283" s="252"/>
      <c r="T283" s="253"/>
      <c r="U283" s="14"/>
      <c r="V283" s="14"/>
      <c r="W283" s="14"/>
      <c r="X283" s="14"/>
      <c r="Y283" s="14"/>
      <c r="Z283" s="14"/>
      <c r="AA283" s="14"/>
      <c r="AB283" s="14"/>
      <c r="AC283" s="14"/>
      <c r="AD283" s="14"/>
      <c r="AE283" s="14"/>
      <c r="AT283" s="254" t="s">
        <v>145</v>
      </c>
      <c r="AU283" s="254" t="s">
        <v>85</v>
      </c>
      <c r="AV283" s="14" t="s">
        <v>85</v>
      </c>
      <c r="AW283" s="14" t="s">
        <v>32</v>
      </c>
      <c r="AX283" s="14" t="s">
        <v>75</v>
      </c>
      <c r="AY283" s="254" t="s">
        <v>136</v>
      </c>
    </row>
    <row r="284" s="15" customFormat="1">
      <c r="A284" s="15"/>
      <c r="B284" s="255"/>
      <c r="C284" s="256"/>
      <c r="D284" s="235" t="s">
        <v>145</v>
      </c>
      <c r="E284" s="257" t="s">
        <v>1</v>
      </c>
      <c r="F284" s="258" t="s">
        <v>149</v>
      </c>
      <c r="G284" s="256"/>
      <c r="H284" s="259">
        <v>1.98</v>
      </c>
      <c r="I284" s="260"/>
      <c r="J284" s="256"/>
      <c r="K284" s="256"/>
      <c r="L284" s="261"/>
      <c r="M284" s="262"/>
      <c r="N284" s="263"/>
      <c r="O284" s="263"/>
      <c r="P284" s="263"/>
      <c r="Q284" s="263"/>
      <c r="R284" s="263"/>
      <c r="S284" s="263"/>
      <c r="T284" s="264"/>
      <c r="U284" s="15"/>
      <c r="V284" s="15"/>
      <c r="W284" s="15"/>
      <c r="X284" s="15"/>
      <c r="Y284" s="15"/>
      <c r="Z284" s="15"/>
      <c r="AA284" s="15"/>
      <c r="AB284" s="15"/>
      <c r="AC284" s="15"/>
      <c r="AD284" s="15"/>
      <c r="AE284" s="15"/>
      <c r="AT284" s="265" t="s">
        <v>145</v>
      </c>
      <c r="AU284" s="265" t="s">
        <v>85</v>
      </c>
      <c r="AV284" s="15" t="s">
        <v>143</v>
      </c>
      <c r="AW284" s="15" t="s">
        <v>32</v>
      </c>
      <c r="AX284" s="15" t="s">
        <v>83</v>
      </c>
      <c r="AY284" s="265" t="s">
        <v>136</v>
      </c>
    </row>
    <row r="285" s="2" customFormat="1" ht="21.75" customHeight="1">
      <c r="A285" s="38"/>
      <c r="B285" s="39"/>
      <c r="C285" s="219" t="s">
        <v>407</v>
      </c>
      <c r="D285" s="219" t="s">
        <v>139</v>
      </c>
      <c r="E285" s="220" t="s">
        <v>408</v>
      </c>
      <c r="F285" s="221" t="s">
        <v>409</v>
      </c>
      <c r="G285" s="222" t="s">
        <v>384</v>
      </c>
      <c r="H285" s="223">
        <v>1</v>
      </c>
      <c r="I285" s="224"/>
      <c r="J285" s="225">
        <f>ROUND(I285*H285,2)</f>
        <v>0</v>
      </c>
      <c r="K285" s="226"/>
      <c r="L285" s="44"/>
      <c r="M285" s="227" t="s">
        <v>1</v>
      </c>
      <c r="N285" s="228" t="s">
        <v>40</v>
      </c>
      <c r="O285" s="91"/>
      <c r="P285" s="229">
        <f>O285*H285</f>
        <v>0</v>
      </c>
      <c r="Q285" s="229">
        <v>0</v>
      </c>
      <c r="R285" s="229">
        <f>Q285*H285</f>
        <v>0</v>
      </c>
      <c r="S285" s="229">
        <v>0</v>
      </c>
      <c r="T285" s="230">
        <f>S285*H285</f>
        <v>0</v>
      </c>
      <c r="U285" s="38"/>
      <c r="V285" s="38"/>
      <c r="W285" s="38"/>
      <c r="X285" s="38"/>
      <c r="Y285" s="38"/>
      <c r="Z285" s="38"/>
      <c r="AA285" s="38"/>
      <c r="AB285" s="38"/>
      <c r="AC285" s="38"/>
      <c r="AD285" s="38"/>
      <c r="AE285" s="38"/>
      <c r="AR285" s="231" t="s">
        <v>216</v>
      </c>
      <c r="AT285" s="231" t="s">
        <v>139</v>
      </c>
      <c r="AU285" s="231" t="s">
        <v>85</v>
      </c>
      <c r="AY285" s="17" t="s">
        <v>136</v>
      </c>
      <c r="BE285" s="232">
        <f>IF(N285="základní",J285,0)</f>
        <v>0</v>
      </c>
      <c r="BF285" s="232">
        <f>IF(N285="snížená",J285,0)</f>
        <v>0</v>
      </c>
      <c r="BG285" s="232">
        <f>IF(N285="zákl. přenesená",J285,0)</f>
        <v>0</v>
      </c>
      <c r="BH285" s="232">
        <f>IF(N285="sníž. přenesená",J285,0)</f>
        <v>0</v>
      </c>
      <c r="BI285" s="232">
        <f>IF(N285="nulová",J285,0)</f>
        <v>0</v>
      </c>
      <c r="BJ285" s="17" t="s">
        <v>83</v>
      </c>
      <c r="BK285" s="232">
        <f>ROUND(I285*H285,2)</f>
        <v>0</v>
      </c>
      <c r="BL285" s="17" t="s">
        <v>216</v>
      </c>
      <c r="BM285" s="231" t="s">
        <v>410</v>
      </c>
    </row>
    <row r="286" s="2" customFormat="1" ht="37.8" customHeight="1">
      <c r="A286" s="38"/>
      <c r="B286" s="39"/>
      <c r="C286" s="219" t="s">
        <v>411</v>
      </c>
      <c r="D286" s="219" t="s">
        <v>139</v>
      </c>
      <c r="E286" s="220" t="s">
        <v>412</v>
      </c>
      <c r="F286" s="221" t="s">
        <v>413</v>
      </c>
      <c r="G286" s="222" t="s">
        <v>163</v>
      </c>
      <c r="H286" s="223">
        <v>1</v>
      </c>
      <c r="I286" s="224"/>
      <c r="J286" s="225">
        <f>ROUND(I286*H286,2)</f>
        <v>0</v>
      </c>
      <c r="K286" s="226"/>
      <c r="L286" s="44"/>
      <c r="M286" s="227" t="s">
        <v>1</v>
      </c>
      <c r="N286" s="228" t="s">
        <v>40</v>
      </c>
      <c r="O286" s="91"/>
      <c r="P286" s="229">
        <f>O286*H286</f>
        <v>0</v>
      </c>
      <c r="Q286" s="229">
        <v>0</v>
      </c>
      <c r="R286" s="229">
        <f>Q286*H286</f>
        <v>0</v>
      </c>
      <c r="S286" s="229">
        <v>0</v>
      </c>
      <c r="T286" s="230">
        <f>S286*H286</f>
        <v>0</v>
      </c>
      <c r="U286" s="38"/>
      <c r="V286" s="38"/>
      <c r="W286" s="38"/>
      <c r="X286" s="38"/>
      <c r="Y286" s="38"/>
      <c r="Z286" s="38"/>
      <c r="AA286" s="38"/>
      <c r="AB286" s="38"/>
      <c r="AC286" s="38"/>
      <c r="AD286" s="38"/>
      <c r="AE286" s="38"/>
      <c r="AR286" s="231" t="s">
        <v>216</v>
      </c>
      <c r="AT286" s="231" t="s">
        <v>139</v>
      </c>
      <c r="AU286" s="231" t="s">
        <v>85</v>
      </c>
      <c r="AY286" s="17" t="s">
        <v>136</v>
      </c>
      <c r="BE286" s="232">
        <f>IF(N286="základní",J286,0)</f>
        <v>0</v>
      </c>
      <c r="BF286" s="232">
        <f>IF(N286="snížená",J286,0)</f>
        <v>0</v>
      </c>
      <c r="BG286" s="232">
        <f>IF(N286="zákl. přenesená",J286,0)</f>
        <v>0</v>
      </c>
      <c r="BH286" s="232">
        <f>IF(N286="sníž. přenesená",J286,0)</f>
        <v>0</v>
      </c>
      <c r="BI286" s="232">
        <f>IF(N286="nulová",J286,0)</f>
        <v>0</v>
      </c>
      <c r="BJ286" s="17" t="s">
        <v>83</v>
      </c>
      <c r="BK286" s="232">
        <f>ROUND(I286*H286,2)</f>
        <v>0</v>
      </c>
      <c r="BL286" s="17" t="s">
        <v>216</v>
      </c>
      <c r="BM286" s="231" t="s">
        <v>414</v>
      </c>
    </row>
    <row r="287" s="2" customFormat="1" ht="33" customHeight="1">
      <c r="A287" s="38"/>
      <c r="B287" s="39"/>
      <c r="C287" s="219" t="s">
        <v>415</v>
      </c>
      <c r="D287" s="219" t="s">
        <v>139</v>
      </c>
      <c r="E287" s="220" t="s">
        <v>416</v>
      </c>
      <c r="F287" s="221" t="s">
        <v>417</v>
      </c>
      <c r="G287" s="222" t="s">
        <v>397</v>
      </c>
      <c r="H287" s="223">
        <v>95</v>
      </c>
      <c r="I287" s="224"/>
      <c r="J287" s="225">
        <f>ROUND(I287*H287,2)</f>
        <v>0</v>
      </c>
      <c r="K287" s="226"/>
      <c r="L287" s="44"/>
      <c r="M287" s="227" t="s">
        <v>1</v>
      </c>
      <c r="N287" s="228" t="s">
        <v>40</v>
      </c>
      <c r="O287" s="91"/>
      <c r="P287" s="229">
        <f>O287*H287</f>
        <v>0</v>
      </c>
      <c r="Q287" s="229">
        <v>0</v>
      </c>
      <c r="R287" s="229">
        <f>Q287*H287</f>
        <v>0</v>
      </c>
      <c r="S287" s="229">
        <v>0.001</v>
      </c>
      <c r="T287" s="230">
        <f>S287*H287</f>
        <v>0.095000000000000001</v>
      </c>
      <c r="U287" s="38"/>
      <c r="V287" s="38"/>
      <c r="W287" s="38"/>
      <c r="X287" s="38"/>
      <c r="Y287" s="38"/>
      <c r="Z287" s="38"/>
      <c r="AA287" s="38"/>
      <c r="AB287" s="38"/>
      <c r="AC287" s="38"/>
      <c r="AD287" s="38"/>
      <c r="AE287" s="38"/>
      <c r="AR287" s="231" t="s">
        <v>216</v>
      </c>
      <c r="AT287" s="231" t="s">
        <v>139</v>
      </c>
      <c r="AU287" s="231" t="s">
        <v>85</v>
      </c>
      <c r="AY287" s="17" t="s">
        <v>136</v>
      </c>
      <c r="BE287" s="232">
        <f>IF(N287="základní",J287,0)</f>
        <v>0</v>
      </c>
      <c r="BF287" s="232">
        <f>IF(N287="snížená",J287,0)</f>
        <v>0</v>
      </c>
      <c r="BG287" s="232">
        <f>IF(N287="zákl. přenesená",J287,0)</f>
        <v>0</v>
      </c>
      <c r="BH287" s="232">
        <f>IF(N287="sníž. přenesená",J287,0)</f>
        <v>0</v>
      </c>
      <c r="BI287" s="232">
        <f>IF(N287="nulová",J287,0)</f>
        <v>0</v>
      </c>
      <c r="BJ287" s="17" t="s">
        <v>83</v>
      </c>
      <c r="BK287" s="232">
        <f>ROUND(I287*H287,2)</f>
        <v>0</v>
      </c>
      <c r="BL287" s="17" t="s">
        <v>216</v>
      </c>
      <c r="BM287" s="231" t="s">
        <v>418</v>
      </c>
    </row>
    <row r="288" s="13" customFormat="1">
      <c r="A288" s="13"/>
      <c r="B288" s="233"/>
      <c r="C288" s="234"/>
      <c r="D288" s="235" t="s">
        <v>145</v>
      </c>
      <c r="E288" s="236" t="s">
        <v>1</v>
      </c>
      <c r="F288" s="237" t="s">
        <v>146</v>
      </c>
      <c r="G288" s="234"/>
      <c r="H288" s="236" t="s">
        <v>1</v>
      </c>
      <c r="I288" s="238"/>
      <c r="J288" s="234"/>
      <c r="K288" s="234"/>
      <c r="L288" s="239"/>
      <c r="M288" s="240"/>
      <c r="N288" s="241"/>
      <c r="O288" s="241"/>
      <c r="P288" s="241"/>
      <c r="Q288" s="241"/>
      <c r="R288" s="241"/>
      <c r="S288" s="241"/>
      <c r="T288" s="242"/>
      <c r="U288" s="13"/>
      <c r="V288" s="13"/>
      <c r="W288" s="13"/>
      <c r="X288" s="13"/>
      <c r="Y288" s="13"/>
      <c r="Z288" s="13"/>
      <c r="AA288" s="13"/>
      <c r="AB288" s="13"/>
      <c r="AC288" s="13"/>
      <c r="AD288" s="13"/>
      <c r="AE288" s="13"/>
      <c r="AT288" s="243" t="s">
        <v>145</v>
      </c>
      <c r="AU288" s="243" t="s">
        <v>85</v>
      </c>
      <c r="AV288" s="13" t="s">
        <v>83</v>
      </c>
      <c r="AW288" s="13" t="s">
        <v>32</v>
      </c>
      <c r="AX288" s="13" t="s">
        <v>75</v>
      </c>
      <c r="AY288" s="243" t="s">
        <v>136</v>
      </c>
    </row>
    <row r="289" s="13" customFormat="1">
      <c r="A289" s="13"/>
      <c r="B289" s="233"/>
      <c r="C289" s="234"/>
      <c r="D289" s="235" t="s">
        <v>145</v>
      </c>
      <c r="E289" s="236" t="s">
        <v>1</v>
      </c>
      <c r="F289" s="237" t="s">
        <v>419</v>
      </c>
      <c r="G289" s="234"/>
      <c r="H289" s="236" t="s">
        <v>1</v>
      </c>
      <c r="I289" s="238"/>
      <c r="J289" s="234"/>
      <c r="K289" s="234"/>
      <c r="L289" s="239"/>
      <c r="M289" s="240"/>
      <c r="N289" s="241"/>
      <c r="O289" s="241"/>
      <c r="P289" s="241"/>
      <c r="Q289" s="241"/>
      <c r="R289" s="241"/>
      <c r="S289" s="241"/>
      <c r="T289" s="242"/>
      <c r="U289" s="13"/>
      <c r="V289" s="13"/>
      <c r="W289" s="13"/>
      <c r="X289" s="13"/>
      <c r="Y289" s="13"/>
      <c r="Z289" s="13"/>
      <c r="AA289" s="13"/>
      <c r="AB289" s="13"/>
      <c r="AC289" s="13"/>
      <c r="AD289" s="13"/>
      <c r="AE289" s="13"/>
      <c r="AT289" s="243" t="s">
        <v>145</v>
      </c>
      <c r="AU289" s="243" t="s">
        <v>85</v>
      </c>
      <c r="AV289" s="13" t="s">
        <v>83</v>
      </c>
      <c r="AW289" s="13" t="s">
        <v>32</v>
      </c>
      <c r="AX289" s="13" t="s">
        <v>75</v>
      </c>
      <c r="AY289" s="243" t="s">
        <v>136</v>
      </c>
    </row>
    <row r="290" s="14" customFormat="1">
      <c r="A290" s="14"/>
      <c r="B290" s="244"/>
      <c r="C290" s="245"/>
      <c r="D290" s="235" t="s">
        <v>145</v>
      </c>
      <c r="E290" s="246" t="s">
        <v>1</v>
      </c>
      <c r="F290" s="247" t="s">
        <v>420</v>
      </c>
      <c r="G290" s="245"/>
      <c r="H290" s="248">
        <v>95</v>
      </c>
      <c r="I290" s="249"/>
      <c r="J290" s="245"/>
      <c r="K290" s="245"/>
      <c r="L290" s="250"/>
      <c r="M290" s="251"/>
      <c r="N290" s="252"/>
      <c r="O290" s="252"/>
      <c r="P290" s="252"/>
      <c r="Q290" s="252"/>
      <c r="R290" s="252"/>
      <c r="S290" s="252"/>
      <c r="T290" s="253"/>
      <c r="U290" s="14"/>
      <c r="V290" s="14"/>
      <c r="W290" s="14"/>
      <c r="X290" s="14"/>
      <c r="Y290" s="14"/>
      <c r="Z290" s="14"/>
      <c r="AA290" s="14"/>
      <c r="AB290" s="14"/>
      <c r="AC290" s="14"/>
      <c r="AD290" s="14"/>
      <c r="AE290" s="14"/>
      <c r="AT290" s="254" t="s">
        <v>145</v>
      </c>
      <c r="AU290" s="254" t="s">
        <v>85</v>
      </c>
      <c r="AV290" s="14" t="s">
        <v>85</v>
      </c>
      <c r="AW290" s="14" t="s">
        <v>32</v>
      </c>
      <c r="AX290" s="14" t="s">
        <v>75</v>
      </c>
      <c r="AY290" s="254" t="s">
        <v>136</v>
      </c>
    </row>
    <row r="291" s="15" customFormat="1">
      <c r="A291" s="15"/>
      <c r="B291" s="255"/>
      <c r="C291" s="256"/>
      <c r="D291" s="235" t="s">
        <v>145</v>
      </c>
      <c r="E291" s="257" t="s">
        <v>1</v>
      </c>
      <c r="F291" s="258" t="s">
        <v>149</v>
      </c>
      <c r="G291" s="256"/>
      <c r="H291" s="259">
        <v>95</v>
      </c>
      <c r="I291" s="260"/>
      <c r="J291" s="256"/>
      <c r="K291" s="256"/>
      <c r="L291" s="261"/>
      <c r="M291" s="262"/>
      <c r="N291" s="263"/>
      <c r="O291" s="263"/>
      <c r="P291" s="263"/>
      <c r="Q291" s="263"/>
      <c r="R291" s="263"/>
      <c r="S291" s="263"/>
      <c r="T291" s="264"/>
      <c r="U291" s="15"/>
      <c r="V291" s="15"/>
      <c r="W291" s="15"/>
      <c r="X291" s="15"/>
      <c r="Y291" s="15"/>
      <c r="Z291" s="15"/>
      <c r="AA291" s="15"/>
      <c r="AB291" s="15"/>
      <c r="AC291" s="15"/>
      <c r="AD291" s="15"/>
      <c r="AE291" s="15"/>
      <c r="AT291" s="265" t="s">
        <v>145</v>
      </c>
      <c r="AU291" s="265" t="s">
        <v>85</v>
      </c>
      <c r="AV291" s="15" t="s">
        <v>143</v>
      </c>
      <c r="AW291" s="15" t="s">
        <v>32</v>
      </c>
      <c r="AX291" s="15" t="s">
        <v>83</v>
      </c>
      <c r="AY291" s="265" t="s">
        <v>136</v>
      </c>
    </row>
    <row r="292" s="2" customFormat="1" ht="33" customHeight="1">
      <c r="A292" s="38"/>
      <c r="B292" s="39"/>
      <c r="C292" s="219" t="s">
        <v>421</v>
      </c>
      <c r="D292" s="219" t="s">
        <v>139</v>
      </c>
      <c r="E292" s="220" t="s">
        <v>422</v>
      </c>
      <c r="F292" s="221" t="s">
        <v>423</v>
      </c>
      <c r="G292" s="222" t="s">
        <v>339</v>
      </c>
      <c r="H292" s="281"/>
      <c r="I292" s="224"/>
      <c r="J292" s="225">
        <f>ROUND(I292*H292,2)</f>
        <v>0</v>
      </c>
      <c r="K292" s="226"/>
      <c r="L292" s="44"/>
      <c r="M292" s="227" t="s">
        <v>1</v>
      </c>
      <c r="N292" s="228" t="s">
        <v>40</v>
      </c>
      <c r="O292" s="91"/>
      <c r="P292" s="229">
        <f>O292*H292</f>
        <v>0</v>
      </c>
      <c r="Q292" s="229">
        <v>0</v>
      </c>
      <c r="R292" s="229">
        <f>Q292*H292</f>
        <v>0</v>
      </c>
      <c r="S292" s="229">
        <v>0</v>
      </c>
      <c r="T292" s="230">
        <f>S292*H292</f>
        <v>0</v>
      </c>
      <c r="U292" s="38"/>
      <c r="V292" s="38"/>
      <c r="W292" s="38"/>
      <c r="X292" s="38"/>
      <c r="Y292" s="38"/>
      <c r="Z292" s="38"/>
      <c r="AA292" s="38"/>
      <c r="AB292" s="38"/>
      <c r="AC292" s="38"/>
      <c r="AD292" s="38"/>
      <c r="AE292" s="38"/>
      <c r="AR292" s="231" t="s">
        <v>216</v>
      </c>
      <c r="AT292" s="231" t="s">
        <v>139</v>
      </c>
      <c r="AU292" s="231" t="s">
        <v>85</v>
      </c>
      <c r="AY292" s="17" t="s">
        <v>136</v>
      </c>
      <c r="BE292" s="232">
        <f>IF(N292="základní",J292,0)</f>
        <v>0</v>
      </c>
      <c r="BF292" s="232">
        <f>IF(N292="snížená",J292,0)</f>
        <v>0</v>
      </c>
      <c r="BG292" s="232">
        <f>IF(N292="zákl. přenesená",J292,0)</f>
        <v>0</v>
      </c>
      <c r="BH292" s="232">
        <f>IF(N292="sníž. přenesená",J292,0)</f>
        <v>0</v>
      </c>
      <c r="BI292" s="232">
        <f>IF(N292="nulová",J292,0)</f>
        <v>0</v>
      </c>
      <c r="BJ292" s="17" t="s">
        <v>83</v>
      </c>
      <c r="BK292" s="232">
        <f>ROUND(I292*H292,2)</f>
        <v>0</v>
      </c>
      <c r="BL292" s="17" t="s">
        <v>216</v>
      </c>
      <c r="BM292" s="231" t="s">
        <v>424</v>
      </c>
    </row>
    <row r="293" s="12" customFormat="1" ht="22.8" customHeight="1">
      <c r="A293" s="12"/>
      <c r="B293" s="203"/>
      <c r="C293" s="204"/>
      <c r="D293" s="205" t="s">
        <v>74</v>
      </c>
      <c r="E293" s="217" t="s">
        <v>425</v>
      </c>
      <c r="F293" s="217" t="s">
        <v>426</v>
      </c>
      <c r="G293" s="204"/>
      <c r="H293" s="204"/>
      <c r="I293" s="207"/>
      <c r="J293" s="218">
        <f>BK293</f>
        <v>0</v>
      </c>
      <c r="K293" s="204"/>
      <c r="L293" s="209"/>
      <c r="M293" s="210"/>
      <c r="N293" s="211"/>
      <c r="O293" s="211"/>
      <c r="P293" s="212">
        <f>SUM(P294:P317)</f>
        <v>0</v>
      </c>
      <c r="Q293" s="211"/>
      <c r="R293" s="212">
        <f>SUM(R294:R317)</f>
        <v>1.9430871200000002</v>
      </c>
      <c r="S293" s="211"/>
      <c r="T293" s="213">
        <f>SUM(T294:T317)</f>
        <v>0</v>
      </c>
      <c r="U293" s="12"/>
      <c r="V293" s="12"/>
      <c r="W293" s="12"/>
      <c r="X293" s="12"/>
      <c r="Y293" s="12"/>
      <c r="Z293" s="12"/>
      <c r="AA293" s="12"/>
      <c r="AB293" s="12"/>
      <c r="AC293" s="12"/>
      <c r="AD293" s="12"/>
      <c r="AE293" s="12"/>
      <c r="AR293" s="214" t="s">
        <v>85</v>
      </c>
      <c r="AT293" s="215" t="s">
        <v>74</v>
      </c>
      <c r="AU293" s="215" t="s">
        <v>83</v>
      </c>
      <c r="AY293" s="214" t="s">
        <v>136</v>
      </c>
      <c r="BK293" s="216">
        <f>SUM(BK294:BK317)</f>
        <v>0</v>
      </c>
    </row>
    <row r="294" s="2" customFormat="1" ht="16.5" customHeight="1">
      <c r="A294" s="38"/>
      <c r="B294" s="39"/>
      <c r="C294" s="219" t="s">
        <v>427</v>
      </c>
      <c r="D294" s="219" t="s">
        <v>139</v>
      </c>
      <c r="E294" s="220" t="s">
        <v>428</v>
      </c>
      <c r="F294" s="221" t="s">
        <v>429</v>
      </c>
      <c r="G294" s="222" t="s">
        <v>154</v>
      </c>
      <c r="H294" s="223">
        <v>41.200000000000003</v>
      </c>
      <c r="I294" s="224"/>
      <c r="J294" s="225">
        <f>ROUND(I294*H294,2)</f>
        <v>0</v>
      </c>
      <c r="K294" s="226"/>
      <c r="L294" s="44"/>
      <c r="M294" s="227" t="s">
        <v>1</v>
      </c>
      <c r="N294" s="228" t="s">
        <v>40</v>
      </c>
      <c r="O294" s="91"/>
      <c r="P294" s="229">
        <f>O294*H294</f>
        <v>0</v>
      </c>
      <c r="Q294" s="229">
        <v>0</v>
      </c>
      <c r="R294" s="229">
        <f>Q294*H294</f>
        <v>0</v>
      </c>
      <c r="S294" s="229">
        <v>0</v>
      </c>
      <c r="T294" s="230">
        <f>S294*H294</f>
        <v>0</v>
      </c>
      <c r="U294" s="38"/>
      <c r="V294" s="38"/>
      <c r="W294" s="38"/>
      <c r="X294" s="38"/>
      <c r="Y294" s="38"/>
      <c r="Z294" s="38"/>
      <c r="AA294" s="38"/>
      <c r="AB294" s="38"/>
      <c r="AC294" s="38"/>
      <c r="AD294" s="38"/>
      <c r="AE294" s="38"/>
      <c r="AR294" s="231" t="s">
        <v>216</v>
      </c>
      <c r="AT294" s="231" t="s">
        <v>139</v>
      </c>
      <c r="AU294" s="231" t="s">
        <v>85</v>
      </c>
      <c r="AY294" s="17" t="s">
        <v>136</v>
      </c>
      <c r="BE294" s="232">
        <f>IF(N294="základní",J294,0)</f>
        <v>0</v>
      </c>
      <c r="BF294" s="232">
        <f>IF(N294="snížená",J294,0)</f>
        <v>0</v>
      </c>
      <c r="BG294" s="232">
        <f>IF(N294="zákl. přenesená",J294,0)</f>
        <v>0</v>
      </c>
      <c r="BH294" s="232">
        <f>IF(N294="sníž. přenesená",J294,0)</f>
        <v>0</v>
      </c>
      <c r="BI294" s="232">
        <f>IF(N294="nulová",J294,0)</f>
        <v>0</v>
      </c>
      <c r="BJ294" s="17" t="s">
        <v>83</v>
      </c>
      <c r="BK294" s="232">
        <f>ROUND(I294*H294,2)</f>
        <v>0</v>
      </c>
      <c r="BL294" s="17" t="s">
        <v>216</v>
      </c>
      <c r="BM294" s="231" t="s">
        <v>430</v>
      </c>
    </row>
    <row r="295" s="2" customFormat="1" ht="16.5" customHeight="1">
      <c r="A295" s="38"/>
      <c r="B295" s="39"/>
      <c r="C295" s="219" t="s">
        <v>431</v>
      </c>
      <c r="D295" s="219" t="s">
        <v>139</v>
      </c>
      <c r="E295" s="220" t="s">
        <v>432</v>
      </c>
      <c r="F295" s="221" t="s">
        <v>433</v>
      </c>
      <c r="G295" s="222" t="s">
        <v>154</v>
      </c>
      <c r="H295" s="223">
        <v>41.200000000000003</v>
      </c>
      <c r="I295" s="224"/>
      <c r="J295" s="225">
        <f>ROUND(I295*H295,2)</f>
        <v>0</v>
      </c>
      <c r="K295" s="226"/>
      <c r="L295" s="44"/>
      <c r="M295" s="227" t="s">
        <v>1</v>
      </c>
      <c r="N295" s="228" t="s">
        <v>40</v>
      </c>
      <c r="O295" s="91"/>
      <c r="P295" s="229">
        <f>O295*H295</f>
        <v>0</v>
      </c>
      <c r="Q295" s="229">
        <v>0.00029999999999999997</v>
      </c>
      <c r="R295" s="229">
        <f>Q295*H295</f>
        <v>0.01236</v>
      </c>
      <c r="S295" s="229">
        <v>0</v>
      </c>
      <c r="T295" s="230">
        <f>S295*H295</f>
        <v>0</v>
      </c>
      <c r="U295" s="38"/>
      <c r="V295" s="38"/>
      <c r="W295" s="38"/>
      <c r="X295" s="38"/>
      <c r="Y295" s="38"/>
      <c r="Z295" s="38"/>
      <c r="AA295" s="38"/>
      <c r="AB295" s="38"/>
      <c r="AC295" s="38"/>
      <c r="AD295" s="38"/>
      <c r="AE295" s="38"/>
      <c r="AR295" s="231" t="s">
        <v>216</v>
      </c>
      <c r="AT295" s="231" t="s">
        <v>139</v>
      </c>
      <c r="AU295" s="231" t="s">
        <v>85</v>
      </c>
      <c r="AY295" s="17" t="s">
        <v>136</v>
      </c>
      <c r="BE295" s="232">
        <f>IF(N295="základní",J295,0)</f>
        <v>0</v>
      </c>
      <c r="BF295" s="232">
        <f>IF(N295="snížená",J295,0)</f>
        <v>0</v>
      </c>
      <c r="BG295" s="232">
        <f>IF(N295="zákl. přenesená",J295,0)</f>
        <v>0</v>
      </c>
      <c r="BH295" s="232">
        <f>IF(N295="sníž. přenesená",J295,0)</f>
        <v>0</v>
      </c>
      <c r="BI295" s="232">
        <f>IF(N295="nulová",J295,0)</f>
        <v>0</v>
      </c>
      <c r="BJ295" s="17" t="s">
        <v>83</v>
      </c>
      <c r="BK295" s="232">
        <f>ROUND(I295*H295,2)</f>
        <v>0</v>
      </c>
      <c r="BL295" s="17" t="s">
        <v>216</v>
      </c>
      <c r="BM295" s="231" t="s">
        <v>434</v>
      </c>
    </row>
    <row r="296" s="2" customFormat="1" ht="24.15" customHeight="1">
      <c r="A296" s="38"/>
      <c r="B296" s="39"/>
      <c r="C296" s="219" t="s">
        <v>435</v>
      </c>
      <c r="D296" s="219" t="s">
        <v>139</v>
      </c>
      <c r="E296" s="220" t="s">
        <v>436</v>
      </c>
      <c r="F296" s="221" t="s">
        <v>437</v>
      </c>
      <c r="G296" s="222" t="s">
        <v>154</v>
      </c>
      <c r="H296" s="223">
        <v>41.200000000000003</v>
      </c>
      <c r="I296" s="224"/>
      <c r="J296" s="225">
        <f>ROUND(I296*H296,2)</f>
        <v>0</v>
      </c>
      <c r="K296" s="226"/>
      <c r="L296" s="44"/>
      <c r="M296" s="227" t="s">
        <v>1</v>
      </c>
      <c r="N296" s="228" t="s">
        <v>40</v>
      </c>
      <c r="O296" s="91"/>
      <c r="P296" s="229">
        <f>O296*H296</f>
        <v>0</v>
      </c>
      <c r="Q296" s="229">
        <v>0.0074999999999999997</v>
      </c>
      <c r="R296" s="229">
        <f>Q296*H296</f>
        <v>0.309</v>
      </c>
      <c r="S296" s="229">
        <v>0</v>
      </c>
      <c r="T296" s="230">
        <f>S296*H296</f>
        <v>0</v>
      </c>
      <c r="U296" s="38"/>
      <c r="V296" s="38"/>
      <c r="W296" s="38"/>
      <c r="X296" s="38"/>
      <c r="Y296" s="38"/>
      <c r="Z296" s="38"/>
      <c r="AA296" s="38"/>
      <c r="AB296" s="38"/>
      <c r="AC296" s="38"/>
      <c r="AD296" s="38"/>
      <c r="AE296" s="38"/>
      <c r="AR296" s="231" t="s">
        <v>216</v>
      </c>
      <c r="AT296" s="231" t="s">
        <v>139</v>
      </c>
      <c r="AU296" s="231" t="s">
        <v>85</v>
      </c>
      <c r="AY296" s="17" t="s">
        <v>136</v>
      </c>
      <c r="BE296" s="232">
        <f>IF(N296="základní",J296,0)</f>
        <v>0</v>
      </c>
      <c r="BF296" s="232">
        <f>IF(N296="snížená",J296,0)</f>
        <v>0</v>
      </c>
      <c r="BG296" s="232">
        <f>IF(N296="zákl. přenesená",J296,0)</f>
        <v>0</v>
      </c>
      <c r="BH296" s="232">
        <f>IF(N296="sníž. přenesená",J296,0)</f>
        <v>0</v>
      </c>
      <c r="BI296" s="232">
        <f>IF(N296="nulová",J296,0)</f>
        <v>0</v>
      </c>
      <c r="BJ296" s="17" t="s">
        <v>83</v>
      </c>
      <c r="BK296" s="232">
        <f>ROUND(I296*H296,2)</f>
        <v>0</v>
      </c>
      <c r="BL296" s="17" t="s">
        <v>216</v>
      </c>
      <c r="BM296" s="231" t="s">
        <v>438</v>
      </c>
    </row>
    <row r="297" s="13" customFormat="1">
      <c r="A297" s="13"/>
      <c r="B297" s="233"/>
      <c r="C297" s="234"/>
      <c r="D297" s="235" t="s">
        <v>145</v>
      </c>
      <c r="E297" s="236" t="s">
        <v>1</v>
      </c>
      <c r="F297" s="237" t="s">
        <v>146</v>
      </c>
      <c r="G297" s="234"/>
      <c r="H297" s="236" t="s">
        <v>1</v>
      </c>
      <c r="I297" s="238"/>
      <c r="J297" s="234"/>
      <c r="K297" s="234"/>
      <c r="L297" s="239"/>
      <c r="M297" s="240"/>
      <c r="N297" s="241"/>
      <c r="O297" s="241"/>
      <c r="P297" s="241"/>
      <c r="Q297" s="241"/>
      <c r="R297" s="241"/>
      <c r="S297" s="241"/>
      <c r="T297" s="242"/>
      <c r="U297" s="13"/>
      <c r="V297" s="13"/>
      <c r="W297" s="13"/>
      <c r="X297" s="13"/>
      <c r="Y297" s="13"/>
      <c r="Z297" s="13"/>
      <c r="AA297" s="13"/>
      <c r="AB297" s="13"/>
      <c r="AC297" s="13"/>
      <c r="AD297" s="13"/>
      <c r="AE297" s="13"/>
      <c r="AT297" s="243" t="s">
        <v>145</v>
      </c>
      <c r="AU297" s="243" t="s">
        <v>85</v>
      </c>
      <c r="AV297" s="13" t="s">
        <v>83</v>
      </c>
      <c r="AW297" s="13" t="s">
        <v>32</v>
      </c>
      <c r="AX297" s="13" t="s">
        <v>75</v>
      </c>
      <c r="AY297" s="243" t="s">
        <v>136</v>
      </c>
    </row>
    <row r="298" s="13" customFormat="1">
      <c r="A298" s="13"/>
      <c r="B298" s="233"/>
      <c r="C298" s="234"/>
      <c r="D298" s="235" t="s">
        <v>145</v>
      </c>
      <c r="E298" s="236" t="s">
        <v>1</v>
      </c>
      <c r="F298" s="237" t="s">
        <v>439</v>
      </c>
      <c r="G298" s="234"/>
      <c r="H298" s="236" t="s">
        <v>1</v>
      </c>
      <c r="I298" s="238"/>
      <c r="J298" s="234"/>
      <c r="K298" s="234"/>
      <c r="L298" s="239"/>
      <c r="M298" s="240"/>
      <c r="N298" s="241"/>
      <c r="O298" s="241"/>
      <c r="P298" s="241"/>
      <c r="Q298" s="241"/>
      <c r="R298" s="241"/>
      <c r="S298" s="241"/>
      <c r="T298" s="242"/>
      <c r="U298" s="13"/>
      <c r="V298" s="13"/>
      <c r="W298" s="13"/>
      <c r="X298" s="13"/>
      <c r="Y298" s="13"/>
      <c r="Z298" s="13"/>
      <c r="AA298" s="13"/>
      <c r="AB298" s="13"/>
      <c r="AC298" s="13"/>
      <c r="AD298" s="13"/>
      <c r="AE298" s="13"/>
      <c r="AT298" s="243" t="s">
        <v>145</v>
      </c>
      <c r="AU298" s="243" t="s">
        <v>85</v>
      </c>
      <c r="AV298" s="13" t="s">
        <v>83</v>
      </c>
      <c r="AW298" s="13" t="s">
        <v>32</v>
      </c>
      <c r="AX298" s="13" t="s">
        <v>75</v>
      </c>
      <c r="AY298" s="243" t="s">
        <v>136</v>
      </c>
    </row>
    <row r="299" s="14" customFormat="1">
      <c r="A299" s="14"/>
      <c r="B299" s="244"/>
      <c r="C299" s="245"/>
      <c r="D299" s="235" t="s">
        <v>145</v>
      </c>
      <c r="E299" s="246" t="s">
        <v>1</v>
      </c>
      <c r="F299" s="247" t="s">
        <v>440</v>
      </c>
      <c r="G299" s="245"/>
      <c r="H299" s="248">
        <v>41.200000000000003</v>
      </c>
      <c r="I299" s="249"/>
      <c r="J299" s="245"/>
      <c r="K299" s="245"/>
      <c r="L299" s="250"/>
      <c r="M299" s="251"/>
      <c r="N299" s="252"/>
      <c r="O299" s="252"/>
      <c r="P299" s="252"/>
      <c r="Q299" s="252"/>
      <c r="R299" s="252"/>
      <c r="S299" s="252"/>
      <c r="T299" s="253"/>
      <c r="U299" s="14"/>
      <c r="V299" s="14"/>
      <c r="W299" s="14"/>
      <c r="X299" s="14"/>
      <c r="Y299" s="14"/>
      <c r="Z299" s="14"/>
      <c r="AA299" s="14"/>
      <c r="AB299" s="14"/>
      <c r="AC299" s="14"/>
      <c r="AD299" s="14"/>
      <c r="AE299" s="14"/>
      <c r="AT299" s="254" t="s">
        <v>145</v>
      </c>
      <c r="AU299" s="254" t="s">
        <v>85</v>
      </c>
      <c r="AV299" s="14" t="s">
        <v>85</v>
      </c>
      <c r="AW299" s="14" t="s">
        <v>32</v>
      </c>
      <c r="AX299" s="14" t="s">
        <v>75</v>
      </c>
      <c r="AY299" s="254" t="s">
        <v>136</v>
      </c>
    </row>
    <row r="300" s="15" customFormat="1">
      <c r="A300" s="15"/>
      <c r="B300" s="255"/>
      <c r="C300" s="256"/>
      <c r="D300" s="235" t="s">
        <v>145</v>
      </c>
      <c r="E300" s="257" t="s">
        <v>1</v>
      </c>
      <c r="F300" s="258" t="s">
        <v>149</v>
      </c>
      <c r="G300" s="256"/>
      <c r="H300" s="259">
        <v>41.200000000000003</v>
      </c>
      <c r="I300" s="260"/>
      <c r="J300" s="256"/>
      <c r="K300" s="256"/>
      <c r="L300" s="261"/>
      <c r="M300" s="262"/>
      <c r="N300" s="263"/>
      <c r="O300" s="263"/>
      <c r="P300" s="263"/>
      <c r="Q300" s="263"/>
      <c r="R300" s="263"/>
      <c r="S300" s="263"/>
      <c r="T300" s="264"/>
      <c r="U300" s="15"/>
      <c r="V300" s="15"/>
      <c r="W300" s="15"/>
      <c r="X300" s="15"/>
      <c r="Y300" s="15"/>
      <c r="Z300" s="15"/>
      <c r="AA300" s="15"/>
      <c r="AB300" s="15"/>
      <c r="AC300" s="15"/>
      <c r="AD300" s="15"/>
      <c r="AE300" s="15"/>
      <c r="AT300" s="265" t="s">
        <v>145</v>
      </c>
      <c r="AU300" s="265" t="s">
        <v>85</v>
      </c>
      <c r="AV300" s="15" t="s">
        <v>143</v>
      </c>
      <c r="AW300" s="15" t="s">
        <v>32</v>
      </c>
      <c r="AX300" s="15" t="s">
        <v>83</v>
      </c>
      <c r="AY300" s="265" t="s">
        <v>136</v>
      </c>
    </row>
    <row r="301" s="2" customFormat="1" ht="33" customHeight="1">
      <c r="A301" s="38"/>
      <c r="B301" s="39"/>
      <c r="C301" s="219" t="s">
        <v>441</v>
      </c>
      <c r="D301" s="219" t="s">
        <v>139</v>
      </c>
      <c r="E301" s="220" t="s">
        <v>442</v>
      </c>
      <c r="F301" s="221" t="s">
        <v>443</v>
      </c>
      <c r="G301" s="222" t="s">
        <v>230</v>
      </c>
      <c r="H301" s="223">
        <v>41.18</v>
      </c>
      <c r="I301" s="224"/>
      <c r="J301" s="225">
        <f>ROUND(I301*H301,2)</f>
        <v>0</v>
      </c>
      <c r="K301" s="226"/>
      <c r="L301" s="44"/>
      <c r="M301" s="227" t="s">
        <v>1</v>
      </c>
      <c r="N301" s="228" t="s">
        <v>40</v>
      </c>
      <c r="O301" s="91"/>
      <c r="P301" s="229">
        <f>O301*H301</f>
        <v>0</v>
      </c>
      <c r="Q301" s="229">
        <v>0.00058</v>
      </c>
      <c r="R301" s="229">
        <f>Q301*H301</f>
        <v>0.0238844</v>
      </c>
      <c r="S301" s="229">
        <v>0</v>
      </c>
      <c r="T301" s="230">
        <f>S301*H301</f>
        <v>0</v>
      </c>
      <c r="U301" s="38"/>
      <c r="V301" s="38"/>
      <c r="W301" s="38"/>
      <c r="X301" s="38"/>
      <c r="Y301" s="38"/>
      <c r="Z301" s="38"/>
      <c r="AA301" s="38"/>
      <c r="AB301" s="38"/>
      <c r="AC301" s="38"/>
      <c r="AD301" s="38"/>
      <c r="AE301" s="38"/>
      <c r="AR301" s="231" t="s">
        <v>216</v>
      </c>
      <c r="AT301" s="231" t="s">
        <v>139</v>
      </c>
      <c r="AU301" s="231" t="s">
        <v>85</v>
      </c>
      <c r="AY301" s="17" t="s">
        <v>136</v>
      </c>
      <c r="BE301" s="232">
        <f>IF(N301="základní",J301,0)</f>
        <v>0</v>
      </c>
      <c r="BF301" s="232">
        <f>IF(N301="snížená",J301,0)</f>
        <v>0</v>
      </c>
      <c r="BG301" s="232">
        <f>IF(N301="zákl. přenesená",J301,0)</f>
        <v>0</v>
      </c>
      <c r="BH301" s="232">
        <f>IF(N301="sníž. přenesená",J301,0)</f>
        <v>0</v>
      </c>
      <c r="BI301" s="232">
        <f>IF(N301="nulová",J301,0)</f>
        <v>0</v>
      </c>
      <c r="BJ301" s="17" t="s">
        <v>83</v>
      </c>
      <c r="BK301" s="232">
        <f>ROUND(I301*H301,2)</f>
        <v>0</v>
      </c>
      <c r="BL301" s="17" t="s">
        <v>216</v>
      </c>
      <c r="BM301" s="231" t="s">
        <v>444</v>
      </c>
    </row>
    <row r="302" s="13" customFormat="1">
      <c r="A302" s="13"/>
      <c r="B302" s="233"/>
      <c r="C302" s="234"/>
      <c r="D302" s="235" t="s">
        <v>145</v>
      </c>
      <c r="E302" s="236" t="s">
        <v>1</v>
      </c>
      <c r="F302" s="237" t="s">
        <v>146</v>
      </c>
      <c r="G302" s="234"/>
      <c r="H302" s="236" t="s">
        <v>1</v>
      </c>
      <c r="I302" s="238"/>
      <c r="J302" s="234"/>
      <c r="K302" s="234"/>
      <c r="L302" s="239"/>
      <c r="M302" s="240"/>
      <c r="N302" s="241"/>
      <c r="O302" s="241"/>
      <c r="P302" s="241"/>
      <c r="Q302" s="241"/>
      <c r="R302" s="241"/>
      <c r="S302" s="241"/>
      <c r="T302" s="242"/>
      <c r="U302" s="13"/>
      <c r="V302" s="13"/>
      <c r="W302" s="13"/>
      <c r="X302" s="13"/>
      <c r="Y302" s="13"/>
      <c r="Z302" s="13"/>
      <c r="AA302" s="13"/>
      <c r="AB302" s="13"/>
      <c r="AC302" s="13"/>
      <c r="AD302" s="13"/>
      <c r="AE302" s="13"/>
      <c r="AT302" s="243" t="s">
        <v>145</v>
      </c>
      <c r="AU302" s="243" t="s">
        <v>85</v>
      </c>
      <c r="AV302" s="13" t="s">
        <v>83</v>
      </c>
      <c r="AW302" s="13" t="s">
        <v>32</v>
      </c>
      <c r="AX302" s="13" t="s">
        <v>75</v>
      </c>
      <c r="AY302" s="243" t="s">
        <v>136</v>
      </c>
    </row>
    <row r="303" s="14" customFormat="1">
      <c r="A303" s="14"/>
      <c r="B303" s="244"/>
      <c r="C303" s="245"/>
      <c r="D303" s="235" t="s">
        <v>145</v>
      </c>
      <c r="E303" s="246" t="s">
        <v>1</v>
      </c>
      <c r="F303" s="247" t="s">
        <v>445</v>
      </c>
      <c r="G303" s="245"/>
      <c r="H303" s="248">
        <v>15.34</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145</v>
      </c>
      <c r="AU303" s="254" t="s">
        <v>85</v>
      </c>
      <c r="AV303" s="14" t="s">
        <v>85</v>
      </c>
      <c r="AW303" s="14" t="s">
        <v>32</v>
      </c>
      <c r="AX303" s="14" t="s">
        <v>75</v>
      </c>
      <c r="AY303" s="254" t="s">
        <v>136</v>
      </c>
    </row>
    <row r="304" s="14" customFormat="1">
      <c r="A304" s="14"/>
      <c r="B304" s="244"/>
      <c r="C304" s="245"/>
      <c r="D304" s="235" t="s">
        <v>145</v>
      </c>
      <c r="E304" s="246" t="s">
        <v>1</v>
      </c>
      <c r="F304" s="247" t="s">
        <v>446</v>
      </c>
      <c r="G304" s="245"/>
      <c r="H304" s="248">
        <v>25.84</v>
      </c>
      <c r="I304" s="249"/>
      <c r="J304" s="245"/>
      <c r="K304" s="245"/>
      <c r="L304" s="250"/>
      <c r="M304" s="251"/>
      <c r="N304" s="252"/>
      <c r="O304" s="252"/>
      <c r="P304" s="252"/>
      <c r="Q304" s="252"/>
      <c r="R304" s="252"/>
      <c r="S304" s="252"/>
      <c r="T304" s="253"/>
      <c r="U304" s="14"/>
      <c r="V304" s="14"/>
      <c r="W304" s="14"/>
      <c r="X304" s="14"/>
      <c r="Y304" s="14"/>
      <c r="Z304" s="14"/>
      <c r="AA304" s="14"/>
      <c r="AB304" s="14"/>
      <c r="AC304" s="14"/>
      <c r="AD304" s="14"/>
      <c r="AE304" s="14"/>
      <c r="AT304" s="254" t="s">
        <v>145</v>
      </c>
      <c r="AU304" s="254" t="s">
        <v>85</v>
      </c>
      <c r="AV304" s="14" t="s">
        <v>85</v>
      </c>
      <c r="AW304" s="14" t="s">
        <v>32</v>
      </c>
      <c r="AX304" s="14" t="s">
        <v>75</v>
      </c>
      <c r="AY304" s="254" t="s">
        <v>136</v>
      </c>
    </row>
    <row r="305" s="15" customFormat="1">
      <c r="A305" s="15"/>
      <c r="B305" s="255"/>
      <c r="C305" s="256"/>
      <c r="D305" s="235" t="s">
        <v>145</v>
      </c>
      <c r="E305" s="257" t="s">
        <v>1</v>
      </c>
      <c r="F305" s="258" t="s">
        <v>149</v>
      </c>
      <c r="G305" s="256"/>
      <c r="H305" s="259">
        <v>41.18</v>
      </c>
      <c r="I305" s="260"/>
      <c r="J305" s="256"/>
      <c r="K305" s="256"/>
      <c r="L305" s="261"/>
      <c r="M305" s="262"/>
      <c r="N305" s="263"/>
      <c r="O305" s="263"/>
      <c r="P305" s="263"/>
      <c r="Q305" s="263"/>
      <c r="R305" s="263"/>
      <c r="S305" s="263"/>
      <c r="T305" s="264"/>
      <c r="U305" s="15"/>
      <c r="V305" s="15"/>
      <c r="W305" s="15"/>
      <c r="X305" s="15"/>
      <c r="Y305" s="15"/>
      <c r="Z305" s="15"/>
      <c r="AA305" s="15"/>
      <c r="AB305" s="15"/>
      <c r="AC305" s="15"/>
      <c r="AD305" s="15"/>
      <c r="AE305" s="15"/>
      <c r="AT305" s="265" t="s">
        <v>145</v>
      </c>
      <c r="AU305" s="265" t="s">
        <v>85</v>
      </c>
      <c r="AV305" s="15" t="s">
        <v>143</v>
      </c>
      <c r="AW305" s="15" t="s">
        <v>32</v>
      </c>
      <c r="AX305" s="15" t="s">
        <v>83</v>
      </c>
      <c r="AY305" s="265" t="s">
        <v>136</v>
      </c>
    </row>
    <row r="306" s="2" customFormat="1" ht="37.8" customHeight="1">
      <c r="A306" s="38"/>
      <c r="B306" s="39"/>
      <c r="C306" s="266" t="s">
        <v>447</v>
      </c>
      <c r="D306" s="266" t="s">
        <v>330</v>
      </c>
      <c r="E306" s="267" t="s">
        <v>448</v>
      </c>
      <c r="F306" s="268" t="s">
        <v>449</v>
      </c>
      <c r="G306" s="269" t="s">
        <v>230</v>
      </c>
      <c r="H306" s="270">
        <v>45.298000000000002</v>
      </c>
      <c r="I306" s="271"/>
      <c r="J306" s="272">
        <f>ROUND(I306*H306,2)</f>
        <v>0</v>
      </c>
      <c r="K306" s="273"/>
      <c r="L306" s="274"/>
      <c r="M306" s="275" t="s">
        <v>1</v>
      </c>
      <c r="N306" s="276" t="s">
        <v>40</v>
      </c>
      <c r="O306" s="91"/>
      <c r="P306" s="229">
        <f>O306*H306</f>
        <v>0</v>
      </c>
      <c r="Q306" s="229">
        <v>0.00264</v>
      </c>
      <c r="R306" s="229">
        <f>Q306*H306</f>
        <v>0.11958672000000001</v>
      </c>
      <c r="S306" s="229">
        <v>0</v>
      </c>
      <c r="T306" s="230">
        <f>S306*H306</f>
        <v>0</v>
      </c>
      <c r="U306" s="38"/>
      <c r="V306" s="38"/>
      <c r="W306" s="38"/>
      <c r="X306" s="38"/>
      <c r="Y306" s="38"/>
      <c r="Z306" s="38"/>
      <c r="AA306" s="38"/>
      <c r="AB306" s="38"/>
      <c r="AC306" s="38"/>
      <c r="AD306" s="38"/>
      <c r="AE306" s="38"/>
      <c r="AR306" s="231" t="s">
        <v>302</v>
      </c>
      <c r="AT306" s="231" t="s">
        <v>330</v>
      </c>
      <c r="AU306" s="231" t="s">
        <v>85</v>
      </c>
      <c r="AY306" s="17" t="s">
        <v>136</v>
      </c>
      <c r="BE306" s="232">
        <f>IF(N306="základní",J306,0)</f>
        <v>0</v>
      </c>
      <c r="BF306" s="232">
        <f>IF(N306="snížená",J306,0)</f>
        <v>0</v>
      </c>
      <c r="BG306" s="232">
        <f>IF(N306="zákl. přenesená",J306,0)</f>
        <v>0</v>
      </c>
      <c r="BH306" s="232">
        <f>IF(N306="sníž. přenesená",J306,0)</f>
        <v>0</v>
      </c>
      <c r="BI306" s="232">
        <f>IF(N306="nulová",J306,0)</f>
        <v>0</v>
      </c>
      <c r="BJ306" s="17" t="s">
        <v>83</v>
      </c>
      <c r="BK306" s="232">
        <f>ROUND(I306*H306,2)</f>
        <v>0</v>
      </c>
      <c r="BL306" s="17" t="s">
        <v>216</v>
      </c>
      <c r="BM306" s="231" t="s">
        <v>450</v>
      </c>
    </row>
    <row r="307" s="14" customFormat="1">
      <c r="A307" s="14"/>
      <c r="B307" s="244"/>
      <c r="C307" s="245"/>
      <c r="D307" s="235" t="s">
        <v>145</v>
      </c>
      <c r="E307" s="245"/>
      <c r="F307" s="247" t="s">
        <v>451</v>
      </c>
      <c r="G307" s="245"/>
      <c r="H307" s="248">
        <v>45.298000000000002</v>
      </c>
      <c r="I307" s="249"/>
      <c r="J307" s="245"/>
      <c r="K307" s="245"/>
      <c r="L307" s="250"/>
      <c r="M307" s="251"/>
      <c r="N307" s="252"/>
      <c r="O307" s="252"/>
      <c r="P307" s="252"/>
      <c r="Q307" s="252"/>
      <c r="R307" s="252"/>
      <c r="S307" s="252"/>
      <c r="T307" s="253"/>
      <c r="U307" s="14"/>
      <c r="V307" s="14"/>
      <c r="W307" s="14"/>
      <c r="X307" s="14"/>
      <c r="Y307" s="14"/>
      <c r="Z307" s="14"/>
      <c r="AA307" s="14"/>
      <c r="AB307" s="14"/>
      <c r="AC307" s="14"/>
      <c r="AD307" s="14"/>
      <c r="AE307" s="14"/>
      <c r="AT307" s="254" t="s">
        <v>145</v>
      </c>
      <c r="AU307" s="254" t="s">
        <v>85</v>
      </c>
      <c r="AV307" s="14" t="s">
        <v>85</v>
      </c>
      <c r="AW307" s="14" t="s">
        <v>4</v>
      </c>
      <c r="AX307" s="14" t="s">
        <v>83</v>
      </c>
      <c r="AY307" s="254" t="s">
        <v>136</v>
      </c>
    </row>
    <row r="308" s="2" customFormat="1" ht="33" customHeight="1">
      <c r="A308" s="38"/>
      <c r="B308" s="39"/>
      <c r="C308" s="219" t="s">
        <v>452</v>
      </c>
      <c r="D308" s="219" t="s">
        <v>139</v>
      </c>
      <c r="E308" s="220" t="s">
        <v>453</v>
      </c>
      <c r="F308" s="221" t="s">
        <v>454</v>
      </c>
      <c r="G308" s="222" t="s">
        <v>154</v>
      </c>
      <c r="H308" s="223">
        <v>41.200000000000003</v>
      </c>
      <c r="I308" s="224"/>
      <c r="J308" s="225">
        <f>ROUND(I308*H308,2)</f>
        <v>0</v>
      </c>
      <c r="K308" s="226"/>
      <c r="L308" s="44"/>
      <c r="M308" s="227" t="s">
        <v>1</v>
      </c>
      <c r="N308" s="228" t="s">
        <v>40</v>
      </c>
      <c r="O308" s="91"/>
      <c r="P308" s="229">
        <f>O308*H308</f>
        <v>0</v>
      </c>
      <c r="Q308" s="229">
        <v>0.0090299999999999998</v>
      </c>
      <c r="R308" s="229">
        <f>Q308*H308</f>
        <v>0.37203600000000003</v>
      </c>
      <c r="S308" s="229">
        <v>0</v>
      </c>
      <c r="T308" s="230">
        <f>S308*H308</f>
        <v>0</v>
      </c>
      <c r="U308" s="38"/>
      <c r="V308" s="38"/>
      <c r="W308" s="38"/>
      <c r="X308" s="38"/>
      <c r="Y308" s="38"/>
      <c r="Z308" s="38"/>
      <c r="AA308" s="38"/>
      <c r="AB308" s="38"/>
      <c r="AC308" s="38"/>
      <c r="AD308" s="38"/>
      <c r="AE308" s="38"/>
      <c r="AR308" s="231" t="s">
        <v>216</v>
      </c>
      <c r="AT308" s="231" t="s">
        <v>139</v>
      </c>
      <c r="AU308" s="231" t="s">
        <v>85</v>
      </c>
      <c r="AY308" s="17" t="s">
        <v>136</v>
      </c>
      <c r="BE308" s="232">
        <f>IF(N308="základní",J308,0)</f>
        <v>0</v>
      </c>
      <c r="BF308" s="232">
        <f>IF(N308="snížená",J308,0)</f>
        <v>0</v>
      </c>
      <c r="BG308" s="232">
        <f>IF(N308="zákl. přenesená",J308,0)</f>
        <v>0</v>
      </c>
      <c r="BH308" s="232">
        <f>IF(N308="sníž. přenesená",J308,0)</f>
        <v>0</v>
      </c>
      <c r="BI308" s="232">
        <f>IF(N308="nulová",J308,0)</f>
        <v>0</v>
      </c>
      <c r="BJ308" s="17" t="s">
        <v>83</v>
      </c>
      <c r="BK308" s="232">
        <f>ROUND(I308*H308,2)</f>
        <v>0</v>
      </c>
      <c r="BL308" s="17" t="s">
        <v>216</v>
      </c>
      <c r="BM308" s="231" t="s">
        <v>455</v>
      </c>
    </row>
    <row r="309" s="13" customFormat="1">
      <c r="A309" s="13"/>
      <c r="B309" s="233"/>
      <c r="C309" s="234"/>
      <c r="D309" s="235" t="s">
        <v>145</v>
      </c>
      <c r="E309" s="236" t="s">
        <v>1</v>
      </c>
      <c r="F309" s="237" t="s">
        <v>146</v>
      </c>
      <c r="G309" s="234"/>
      <c r="H309" s="236" t="s">
        <v>1</v>
      </c>
      <c r="I309" s="238"/>
      <c r="J309" s="234"/>
      <c r="K309" s="234"/>
      <c r="L309" s="239"/>
      <c r="M309" s="240"/>
      <c r="N309" s="241"/>
      <c r="O309" s="241"/>
      <c r="P309" s="241"/>
      <c r="Q309" s="241"/>
      <c r="R309" s="241"/>
      <c r="S309" s="241"/>
      <c r="T309" s="242"/>
      <c r="U309" s="13"/>
      <c r="V309" s="13"/>
      <c r="W309" s="13"/>
      <c r="X309" s="13"/>
      <c r="Y309" s="13"/>
      <c r="Z309" s="13"/>
      <c r="AA309" s="13"/>
      <c r="AB309" s="13"/>
      <c r="AC309" s="13"/>
      <c r="AD309" s="13"/>
      <c r="AE309" s="13"/>
      <c r="AT309" s="243" t="s">
        <v>145</v>
      </c>
      <c r="AU309" s="243" t="s">
        <v>85</v>
      </c>
      <c r="AV309" s="13" t="s">
        <v>83</v>
      </c>
      <c r="AW309" s="13" t="s">
        <v>32</v>
      </c>
      <c r="AX309" s="13" t="s">
        <v>75</v>
      </c>
      <c r="AY309" s="243" t="s">
        <v>136</v>
      </c>
    </row>
    <row r="310" s="13" customFormat="1">
      <c r="A310" s="13"/>
      <c r="B310" s="233"/>
      <c r="C310" s="234"/>
      <c r="D310" s="235" t="s">
        <v>145</v>
      </c>
      <c r="E310" s="236" t="s">
        <v>1</v>
      </c>
      <c r="F310" s="237" t="s">
        <v>439</v>
      </c>
      <c r="G310" s="234"/>
      <c r="H310" s="236" t="s">
        <v>1</v>
      </c>
      <c r="I310" s="238"/>
      <c r="J310" s="234"/>
      <c r="K310" s="234"/>
      <c r="L310" s="239"/>
      <c r="M310" s="240"/>
      <c r="N310" s="241"/>
      <c r="O310" s="241"/>
      <c r="P310" s="241"/>
      <c r="Q310" s="241"/>
      <c r="R310" s="241"/>
      <c r="S310" s="241"/>
      <c r="T310" s="242"/>
      <c r="U310" s="13"/>
      <c r="V310" s="13"/>
      <c r="W310" s="13"/>
      <c r="X310" s="13"/>
      <c r="Y310" s="13"/>
      <c r="Z310" s="13"/>
      <c r="AA310" s="13"/>
      <c r="AB310" s="13"/>
      <c r="AC310" s="13"/>
      <c r="AD310" s="13"/>
      <c r="AE310" s="13"/>
      <c r="AT310" s="243" t="s">
        <v>145</v>
      </c>
      <c r="AU310" s="243" t="s">
        <v>85</v>
      </c>
      <c r="AV310" s="13" t="s">
        <v>83</v>
      </c>
      <c r="AW310" s="13" t="s">
        <v>32</v>
      </c>
      <c r="AX310" s="13" t="s">
        <v>75</v>
      </c>
      <c r="AY310" s="243" t="s">
        <v>136</v>
      </c>
    </row>
    <row r="311" s="14" customFormat="1">
      <c r="A311" s="14"/>
      <c r="B311" s="244"/>
      <c r="C311" s="245"/>
      <c r="D311" s="235" t="s">
        <v>145</v>
      </c>
      <c r="E311" s="246" t="s">
        <v>1</v>
      </c>
      <c r="F311" s="247" t="s">
        <v>440</v>
      </c>
      <c r="G311" s="245"/>
      <c r="H311" s="248">
        <v>41.200000000000003</v>
      </c>
      <c r="I311" s="249"/>
      <c r="J311" s="245"/>
      <c r="K311" s="245"/>
      <c r="L311" s="250"/>
      <c r="M311" s="251"/>
      <c r="N311" s="252"/>
      <c r="O311" s="252"/>
      <c r="P311" s="252"/>
      <c r="Q311" s="252"/>
      <c r="R311" s="252"/>
      <c r="S311" s="252"/>
      <c r="T311" s="253"/>
      <c r="U311" s="14"/>
      <c r="V311" s="14"/>
      <c r="W311" s="14"/>
      <c r="X311" s="14"/>
      <c r="Y311" s="14"/>
      <c r="Z311" s="14"/>
      <c r="AA311" s="14"/>
      <c r="AB311" s="14"/>
      <c r="AC311" s="14"/>
      <c r="AD311" s="14"/>
      <c r="AE311" s="14"/>
      <c r="AT311" s="254" t="s">
        <v>145</v>
      </c>
      <c r="AU311" s="254" t="s">
        <v>85</v>
      </c>
      <c r="AV311" s="14" t="s">
        <v>85</v>
      </c>
      <c r="AW311" s="14" t="s">
        <v>32</v>
      </c>
      <c r="AX311" s="14" t="s">
        <v>75</v>
      </c>
      <c r="AY311" s="254" t="s">
        <v>136</v>
      </c>
    </row>
    <row r="312" s="15" customFormat="1">
      <c r="A312" s="15"/>
      <c r="B312" s="255"/>
      <c r="C312" s="256"/>
      <c r="D312" s="235" t="s">
        <v>145</v>
      </c>
      <c r="E312" s="257" t="s">
        <v>1</v>
      </c>
      <c r="F312" s="258" t="s">
        <v>149</v>
      </c>
      <c r="G312" s="256"/>
      <c r="H312" s="259">
        <v>41.200000000000003</v>
      </c>
      <c r="I312" s="260"/>
      <c r="J312" s="256"/>
      <c r="K312" s="256"/>
      <c r="L312" s="261"/>
      <c r="M312" s="262"/>
      <c r="N312" s="263"/>
      <c r="O312" s="263"/>
      <c r="P312" s="263"/>
      <c r="Q312" s="263"/>
      <c r="R312" s="263"/>
      <c r="S312" s="263"/>
      <c r="T312" s="264"/>
      <c r="U312" s="15"/>
      <c r="V312" s="15"/>
      <c r="W312" s="15"/>
      <c r="X312" s="15"/>
      <c r="Y312" s="15"/>
      <c r="Z312" s="15"/>
      <c r="AA312" s="15"/>
      <c r="AB312" s="15"/>
      <c r="AC312" s="15"/>
      <c r="AD312" s="15"/>
      <c r="AE312" s="15"/>
      <c r="AT312" s="265" t="s">
        <v>145</v>
      </c>
      <c r="AU312" s="265" t="s">
        <v>85</v>
      </c>
      <c r="AV312" s="15" t="s">
        <v>143</v>
      </c>
      <c r="AW312" s="15" t="s">
        <v>32</v>
      </c>
      <c r="AX312" s="15" t="s">
        <v>83</v>
      </c>
      <c r="AY312" s="265" t="s">
        <v>136</v>
      </c>
    </row>
    <row r="313" s="2" customFormat="1" ht="44.25" customHeight="1">
      <c r="A313" s="38"/>
      <c r="B313" s="39"/>
      <c r="C313" s="266" t="s">
        <v>456</v>
      </c>
      <c r="D313" s="266" t="s">
        <v>330</v>
      </c>
      <c r="E313" s="267" t="s">
        <v>457</v>
      </c>
      <c r="F313" s="268" t="s">
        <v>458</v>
      </c>
      <c r="G313" s="269" t="s">
        <v>154</v>
      </c>
      <c r="H313" s="270">
        <v>47.380000000000003</v>
      </c>
      <c r="I313" s="271"/>
      <c r="J313" s="272">
        <f>ROUND(I313*H313,2)</f>
        <v>0</v>
      </c>
      <c r="K313" s="273"/>
      <c r="L313" s="274"/>
      <c r="M313" s="275" t="s">
        <v>1</v>
      </c>
      <c r="N313" s="276" t="s">
        <v>40</v>
      </c>
      <c r="O313" s="91"/>
      <c r="P313" s="229">
        <f>O313*H313</f>
        <v>0</v>
      </c>
      <c r="Q313" s="229">
        <v>0.021999999999999999</v>
      </c>
      <c r="R313" s="229">
        <f>Q313*H313</f>
        <v>1.04236</v>
      </c>
      <c r="S313" s="229">
        <v>0</v>
      </c>
      <c r="T313" s="230">
        <f>S313*H313</f>
        <v>0</v>
      </c>
      <c r="U313" s="38"/>
      <c r="V313" s="38"/>
      <c r="W313" s="38"/>
      <c r="X313" s="38"/>
      <c r="Y313" s="38"/>
      <c r="Z313" s="38"/>
      <c r="AA313" s="38"/>
      <c r="AB313" s="38"/>
      <c r="AC313" s="38"/>
      <c r="AD313" s="38"/>
      <c r="AE313" s="38"/>
      <c r="AR313" s="231" t="s">
        <v>302</v>
      </c>
      <c r="AT313" s="231" t="s">
        <v>330</v>
      </c>
      <c r="AU313" s="231" t="s">
        <v>85</v>
      </c>
      <c r="AY313" s="17" t="s">
        <v>136</v>
      </c>
      <c r="BE313" s="232">
        <f>IF(N313="základní",J313,0)</f>
        <v>0</v>
      </c>
      <c r="BF313" s="232">
        <f>IF(N313="snížená",J313,0)</f>
        <v>0</v>
      </c>
      <c r="BG313" s="232">
        <f>IF(N313="zákl. přenesená",J313,0)</f>
        <v>0</v>
      </c>
      <c r="BH313" s="232">
        <f>IF(N313="sníž. přenesená",J313,0)</f>
        <v>0</v>
      </c>
      <c r="BI313" s="232">
        <f>IF(N313="nulová",J313,0)</f>
        <v>0</v>
      </c>
      <c r="BJ313" s="17" t="s">
        <v>83</v>
      </c>
      <c r="BK313" s="232">
        <f>ROUND(I313*H313,2)</f>
        <v>0</v>
      </c>
      <c r="BL313" s="17" t="s">
        <v>216</v>
      </c>
      <c r="BM313" s="231" t="s">
        <v>459</v>
      </c>
    </row>
    <row r="314" s="14" customFormat="1">
      <c r="A314" s="14"/>
      <c r="B314" s="244"/>
      <c r="C314" s="245"/>
      <c r="D314" s="235" t="s">
        <v>145</v>
      </c>
      <c r="E314" s="245"/>
      <c r="F314" s="247" t="s">
        <v>460</v>
      </c>
      <c r="G314" s="245"/>
      <c r="H314" s="248">
        <v>47.380000000000003</v>
      </c>
      <c r="I314" s="249"/>
      <c r="J314" s="245"/>
      <c r="K314" s="245"/>
      <c r="L314" s="250"/>
      <c r="M314" s="251"/>
      <c r="N314" s="252"/>
      <c r="O314" s="252"/>
      <c r="P314" s="252"/>
      <c r="Q314" s="252"/>
      <c r="R314" s="252"/>
      <c r="S314" s="252"/>
      <c r="T314" s="253"/>
      <c r="U314" s="14"/>
      <c r="V314" s="14"/>
      <c r="W314" s="14"/>
      <c r="X314" s="14"/>
      <c r="Y314" s="14"/>
      <c r="Z314" s="14"/>
      <c r="AA314" s="14"/>
      <c r="AB314" s="14"/>
      <c r="AC314" s="14"/>
      <c r="AD314" s="14"/>
      <c r="AE314" s="14"/>
      <c r="AT314" s="254" t="s">
        <v>145</v>
      </c>
      <c r="AU314" s="254" t="s">
        <v>85</v>
      </c>
      <c r="AV314" s="14" t="s">
        <v>85</v>
      </c>
      <c r="AW314" s="14" t="s">
        <v>4</v>
      </c>
      <c r="AX314" s="14" t="s">
        <v>83</v>
      </c>
      <c r="AY314" s="254" t="s">
        <v>136</v>
      </c>
    </row>
    <row r="315" s="2" customFormat="1" ht="24.15" customHeight="1">
      <c r="A315" s="38"/>
      <c r="B315" s="39"/>
      <c r="C315" s="219" t="s">
        <v>461</v>
      </c>
      <c r="D315" s="219" t="s">
        <v>139</v>
      </c>
      <c r="E315" s="220" t="s">
        <v>462</v>
      </c>
      <c r="F315" s="221" t="s">
        <v>463</v>
      </c>
      <c r="G315" s="222" t="s">
        <v>154</v>
      </c>
      <c r="H315" s="223">
        <v>41.200000000000003</v>
      </c>
      <c r="I315" s="224"/>
      <c r="J315" s="225">
        <f>ROUND(I315*H315,2)</f>
        <v>0</v>
      </c>
      <c r="K315" s="226"/>
      <c r="L315" s="44"/>
      <c r="M315" s="227" t="s">
        <v>1</v>
      </c>
      <c r="N315" s="228" t="s">
        <v>40</v>
      </c>
      <c r="O315" s="91"/>
      <c r="P315" s="229">
        <f>O315*H315</f>
        <v>0</v>
      </c>
      <c r="Q315" s="229">
        <v>0.0015</v>
      </c>
      <c r="R315" s="229">
        <f>Q315*H315</f>
        <v>0.061800000000000008</v>
      </c>
      <c r="S315" s="229">
        <v>0</v>
      </c>
      <c r="T315" s="230">
        <f>S315*H315</f>
        <v>0</v>
      </c>
      <c r="U315" s="38"/>
      <c r="V315" s="38"/>
      <c r="W315" s="38"/>
      <c r="X315" s="38"/>
      <c r="Y315" s="38"/>
      <c r="Z315" s="38"/>
      <c r="AA315" s="38"/>
      <c r="AB315" s="38"/>
      <c r="AC315" s="38"/>
      <c r="AD315" s="38"/>
      <c r="AE315" s="38"/>
      <c r="AR315" s="231" t="s">
        <v>216</v>
      </c>
      <c r="AT315" s="231" t="s">
        <v>139</v>
      </c>
      <c r="AU315" s="231" t="s">
        <v>85</v>
      </c>
      <c r="AY315" s="17" t="s">
        <v>136</v>
      </c>
      <c r="BE315" s="232">
        <f>IF(N315="základní",J315,0)</f>
        <v>0</v>
      </c>
      <c r="BF315" s="232">
        <f>IF(N315="snížená",J315,0)</f>
        <v>0</v>
      </c>
      <c r="BG315" s="232">
        <f>IF(N315="zákl. přenesená",J315,0)</f>
        <v>0</v>
      </c>
      <c r="BH315" s="232">
        <f>IF(N315="sníž. přenesená",J315,0)</f>
        <v>0</v>
      </c>
      <c r="BI315" s="232">
        <f>IF(N315="nulová",J315,0)</f>
        <v>0</v>
      </c>
      <c r="BJ315" s="17" t="s">
        <v>83</v>
      </c>
      <c r="BK315" s="232">
        <f>ROUND(I315*H315,2)</f>
        <v>0</v>
      </c>
      <c r="BL315" s="17" t="s">
        <v>216</v>
      </c>
      <c r="BM315" s="231" t="s">
        <v>464</v>
      </c>
    </row>
    <row r="316" s="2" customFormat="1" ht="24.15" customHeight="1">
      <c r="A316" s="38"/>
      <c r="B316" s="39"/>
      <c r="C316" s="219" t="s">
        <v>465</v>
      </c>
      <c r="D316" s="219" t="s">
        <v>139</v>
      </c>
      <c r="E316" s="220" t="s">
        <v>466</v>
      </c>
      <c r="F316" s="221" t="s">
        <v>467</v>
      </c>
      <c r="G316" s="222" t="s">
        <v>154</v>
      </c>
      <c r="H316" s="223">
        <v>41.200000000000003</v>
      </c>
      <c r="I316" s="224"/>
      <c r="J316" s="225">
        <f>ROUND(I316*H316,2)</f>
        <v>0</v>
      </c>
      <c r="K316" s="226"/>
      <c r="L316" s="44"/>
      <c r="M316" s="227" t="s">
        <v>1</v>
      </c>
      <c r="N316" s="228" t="s">
        <v>40</v>
      </c>
      <c r="O316" s="91"/>
      <c r="P316" s="229">
        <f>O316*H316</f>
        <v>0</v>
      </c>
      <c r="Q316" s="229">
        <v>5.0000000000000002E-05</v>
      </c>
      <c r="R316" s="229">
        <f>Q316*H316</f>
        <v>0.0020600000000000002</v>
      </c>
      <c r="S316" s="229">
        <v>0</v>
      </c>
      <c r="T316" s="230">
        <f>S316*H316</f>
        <v>0</v>
      </c>
      <c r="U316" s="38"/>
      <c r="V316" s="38"/>
      <c r="W316" s="38"/>
      <c r="X316" s="38"/>
      <c r="Y316" s="38"/>
      <c r="Z316" s="38"/>
      <c r="AA316" s="38"/>
      <c r="AB316" s="38"/>
      <c r="AC316" s="38"/>
      <c r="AD316" s="38"/>
      <c r="AE316" s="38"/>
      <c r="AR316" s="231" t="s">
        <v>216</v>
      </c>
      <c r="AT316" s="231" t="s">
        <v>139</v>
      </c>
      <c r="AU316" s="231" t="s">
        <v>85</v>
      </c>
      <c r="AY316" s="17" t="s">
        <v>136</v>
      </c>
      <c r="BE316" s="232">
        <f>IF(N316="základní",J316,0)</f>
        <v>0</v>
      </c>
      <c r="BF316" s="232">
        <f>IF(N316="snížená",J316,0)</f>
        <v>0</v>
      </c>
      <c r="BG316" s="232">
        <f>IF(N316="zákl. přenesená",J316,0)</f>
        <v>0</v>
      </c>
      <c r="BH316" s="232">
        <f>IF(N316="sníž. přenesená",J316,0)</f>
        <v>0</v>
      </c>
      <c r="BI316" s="232">
        <f>IF(N316="nulová",J316,0)</f>
        <v>0</v>
      </c>
      <c r="BJ316" s="17" t="s">
        <v>83</v>
      </c>
      <c r="BK316" s="232">
        <f>ROUND(I316*H316,2)</f>
        <v>0</v>
      </c>
      <c r="BL316" s="17" t="s">
        <v>216</v>
      </c>
      <c r="BM316" s="231" t="s">
        <v>468</v>
      </c>
    </row>
    <row r="317" s="2" customFormat="1" ht="24.15" customHeight="1">
      <c r="A317" s="38"/>
      <c r="B317" s="39"/>
      <c r="C317" s="219" t="s">
        <v>469</v>
      </c>
      <c r="D317" s="219" t="s">
        <v>139</v>
      </c>
      <c r="E317" s="220" t="s">
        <v>470</v>
      </c>
      <c r="F317" s="221" t="s">
        <v>471</v>
      </c>
      <c r="G317" s="222" t="s">
        <v>339</v>
      </c>
      <c r="H317" s="281"/>
      <c r="I317" s="224"/>
      <c r="J317" s="225">
        <f>ROUND(I317*H317,2)</f>
        <v>0</v>
      </c>
      <c r="K317" s="226"/>
      <c r="L317" s="44"/>
      <c r="M317" s="227" t="s">
        <v>1</v>
      </c>
      <c r="N317" s="228" t="s">
        <v>40</v>
      </c>
      <c r="O317" s="91"/>
      <c r="P317" s="229">
        <f>O317*H317</f>
        <v>0</v>
      </c>
      <c r="Q317" s="229">
        <v>0</v>
      </c>
      <c r="R317" s="229">
        <f>Q317*H317</f>
        <v>0</v>
      </c>
      <c r="S317" s="229">
        <v>0</v>
      </c>
      <c r="T317" s="230">
        <f>S317*H317</f>
        <v>0</v>
      </c>
      <c r="U317" s="38"/>
      <c r="V317" s="38"/>
      <c r="W317" s="38"/>
      <c r="X317" s="38"/>
      <c r="Y317" s="38"/>
      <c r="Z317" s="38"/>
      <c r="AA317" s="38"/>
      <c r="AB317" s="38"/>
      <c r="AC317" s="38"/>
      <c r="AD317" s="38"/>
      <c r="AE317" s="38"/>
      <c r="AR317" s="231" t="s">
        <v>216</v>
      </c>
      <c r="AT317" s="231" t="s">
        <v>139</v>
      </c>
      <c r="AU317" s="231" t="s">
        <v>85</v>
      </c>
      <c r="AY317" s="17" t="s">
        <v>136</v>
      </c>
      <c r="BE317" s="232">
        <f>IF(N317="základní",J317,0)</f>
        <v>0</v>
      </c>
      <c r="BF317" s="232">
        <f>IF(N317="snížená",J317,0)</f>
        <v>0</v>
      </c>
      <c r="BG317" s="232">
        <f>IF(N317="zákl. přenesená",J317,0)</f>
        <v>0</v>
      </c>
      <c r="BH317" s="232">
        <f>IF(N317="sníž. přenesená",J317,0)</f>
        <v>0</v>
      </c>
      <c r="BI317" s="232">
        <f>IF(N317="nulová",J317,0)</f>
        <v>0</v>
      </c>
      <c r="BJ317" s="17" t="s">
        <v>83</v>
      </c>
      <c r="BK317" s="232">
        <f>ROUND(I317*H317,2)</f>
        <v>0</v>
      </c>
      <c r="BL317" s="17" t="s">
        <v>216</v>
      </c>
      <c r="BM317" s="231" t="s">
        <v>472</v>
      </c>
    </row>
    <row r="318" s="12" customFormat="1" ht="22.8" customHeight="1">
      <c r="A318" s="12"/>
      <c r="B318" s="203"/>
      <c r="C318" s="204"/>
      <c r="D318" s="205" t="s">
        <v>74</v>
      </c>
      <c r="E318" s="217" t="s">
        <v>473</v>
      </c>
      <c r="F318" s="217" t="s">
        <v>474</v>
      </c>
      <c r="G318" s="204"/>
      <c r="H318" s="204"/>
      <c r="I318" s="207"/>
      <c r="J318" s="218">
        <f>BK318</f>
        <v>0</v>
      </c>
      <c r="K318" s="204"/>
      <c r="L318" s="209"/>
      <c r="M318" s="210"/>
      <c r="N318" s="211"/>
      <c r="O318" s="211"/>
      <c r="P318" s="212">
        <f>SUM(P319:P338)</f>
        <v>0</v>
      </c>
      <c r="Q318" s="211"/>
      <c r="R318" s="212">
        <f>SUM(R319:R338)</f>
        <v>0.15596324</v>
      </c>
      <c r="S318" s="211"/>
      <c r="T318" s="213">
        <f>SUM(T319:T338)</f>
        <v>0</v>
      </c>
      <c r="U318" s="12"/>
      <c r="V318" s="12"/>
      <c r="W318" s="12"/>
      <c r="X318" s="12"/>
      <c r="Y318" s="12"/>
      <c r="Z318" s="12"/>
      <c r="AA318" s="12"/>
      <c r="AB318" s="12"/>
      <c r="AC318" s="12"/>
      <c r="AD318" s="12"/>
      <c r="AE318" s="12"/>
      <c r="AR318" s="214" t="s">
        <v>85</v>
      </c>
      <c r="AT318" s="215" t="s">
        <v>74</v>
      </c>
      <c r="AU318" s="215" t="s">
        <v>83</v>
      </c>
      <c r="AY318" s="214" t="s">
        <v>136</v>
      </c>
      <c r="BK318" s="216">
        <f>SUM(BK319:BK338)</f>
        <v>0</v>
      </c>
    </row>
    <row r="319" s="2" customFormat="1" ht="16.5" customHeight="1">
      <c r="A319" s="38"/>
      <c r="B319" s="39"/>
      <c r="C319" s="219" t="s">
        <v>475</v>
      </c>
      <c r="D319" s="219" t="s">
        <v>139</v>
      </c>
      <c r="E319" s="220" t="s">
        <v>476</v>
      </c>
      <c r="F319" s="221" t="s">
        <v>477</v>
      </c>
      <c r="G319" s="222" t="s">
        <v>154</v>
      </c>
      <c r="H319" s="223">
        <v>7.2999999999999998</v>
      </c>
      <c r="I319" s="224"/>
      <c r="J319" s="225">
        <f>ROUND(I319*H319,2)</f>
        <v>0</v>
      </c>
      <c r="K319" s="226"/>
      <c r="L319" s="44"/>
      <c r="M319" s="227" t="s">
        <v>1</v>
      </c>
      <c r="N319" s="228" t="s">
        <v>40</v>
      </c>
      <c r="O319" s="91"/>
      <c r="P319" s="229">
        <f>O319*H319</f>
        <v>0</v>
      </c>
      <c r="Q319" s="229">
        <v>0</v>
      </c>
      <c r="R319" s="229">
        <f>Q319*H319</f>
        <v>0</v>
      </c>
      <c r="S319" s="229">
        <v>0</v>
      </c>
      <c r="T319" s="230">
        <f>S319*H319</f>
        <v>0</v>
      </c>
      <c r="U319" s="38"/>
      <c r="V319" s="38"/>
      <c r="W319" s="38"/>
      <c r="X319" s="38"/>
      <c r="Y319" s="38"/>
      <c r="Z319" s="38"/>
      <c r="AA319" s="38"/>
      <c r="AB319" s="38"/>
      <c r="AC319" s="38"/>
      <c r="AD319" s="38"/>
      <c r="AE319" s="38"/>
      <c r="AR319" s="231" t="s">
        <v>216</v>
      </c>
      <c r="AT319" s="231" t="s">
        <v>139</v>
      </c>
      <c r="AU319" s="231" t="s">
        <v>85</v>
      </c>
      <c r="AY319" s="17" t="s">
        <v>136</v>
      </c>
      <c r="BE319" s="232">
        <f>IF(N319="základní",J319,0)</f>
        <v>0</v>
      </c>
      <c r="BF319" s="232">
        <f>IF(N319="snížená",J319,0)</f>
        <v>0</v>
      </c>
      <c r="BG319" s="232">
        <f>IF(N319="zákl. přenesená",J319,0)</f>
        <v>0</v>
      </c>
      <c r="BH319" s="232">
        <f>IF(N319="sníž. přenesená",J319,0)</f>
        <v>0</v>
      </c>
      <c r="BI319" s="232">
        <f>IF(N319="nulová",J319,0)</f>
        <v>0</v>
      </c>
      <c r="BJ319" s="17" t="s">
        <v>83</v>
      </c>
      <c r="BK319" s="232">
        <f>ROUND(I319*H319,2)</f>
        <v>0</v>
      </c>
      <c r="BL319" s="17" t="s">
        <v>216</v>
      </c>
      <c r="BM319" s="231" t="s">
        <v>478</v>
      </c>
    </row>
    <row r="320" s="13" customFormat="1">
      <c r="A320" s="13"/>
      <c r="B320" s="233"/>
      <c r="C320" s="234"/>
      <c r="D320" s="235" t="s">
        <v>145</v>
      </c>
      <c r="E320" s="236" t="s">
        <v>1</v>
      </c>
      <c r="F320" s="237" t="s">
        <v>146</v>
      </c>
      <c r="G320" s="234"/>
      <c r="H320" s="236" t="s">
        <v>1</v>
      </c>
      <c r="I320" s="238"/>
      <c r="J320" s="234"/>
      <c r="K320" s="234"/>
      <c r="L320" s="239"/>
      <c r="M320" s="240"/>
      <c r="N320" s="241"/>
      <c r="O320" s="241"/>
      <c r="P320" s="241"/>
      <c r="Q320" s="241"/>
      <c r="R320" s="241"/>
      <c r="S320" s="241"/>
      <c r="T320" s="242"/>
      <c r="U320" s="13"/>
      <c r="V320" s="13"/>
      <c r="W320" s="13"/>
      <c r="X320" s="13"/>
      <c r="Y320" s="13"/>
      <c r="Z320" s="13"/>
      <c r="AA320" s="13"/>
      <c r="AB320" s="13"/>
      <c r="AC320" s="13"/>
      <c r="AD320" s="13"/>
      <c r="AE320" s="13"/>
      <c r="AT320" s="243" t="s">
        <v>145</v>
      </c>
      <c r="AU320" s="243" t="s">
        <v>85</v>
      </c>
      <c r="AV320" s="13" t="s">
        <v>83</v>
      </c>
      <c r="AW320" s="13" t="s">
        <v>32</v>
      </c>
      <c r="AX320" s="13" t="s">
        <v>75</v>
      </c>
      <c r="AY320" s="243" t="s">
        <v>136</v>
      </c>
    </row>
    <row r="321" s="14" customFormat="1">
      <c r="A321" s="14"/>
      <c r="B321" s="244"/>
      <c r="C321" s="245"/>
      <c r="D321" s="235" t="s">
        <v>145</v>
      </c>
      <c r="E321" s="246" t="s">
        <v>1</v>
      </c>
      <c r="F321" s="247" t="s">
        <v>479</v>
      </c>
      <c r="G321" s="245"/>
      <c r="H321" s="248">
        <v>7.2999999999999998</v>
      </c>
      <c r="I321" s="249"/>
      <c r="J321" s="245"/>
      <c r="K321" s="245"/>
      <c r="L321" s="250"/>
      <c r="M321" s="251"/>
      <c r="N321" s="252"/>
      <c r="O321" s="252"/>
      <c r="P321" s="252"/>
      <c r="Q321" s="252"/>
      <c r="R321" s="252"/>
      <c r="S321" s="252"/>
      <c r="T321" s="253"/>
      <c r="U321" s="14"/>
      <c r="V321" s="14"/>
      <c r="W321" s="14"/>
      <c r="X321" s="14"/>
      <c r="Y321" s="14"/>
      <c r="Z321" s="14"/>
      <c r="AA321" s="14"/>
      <c r="AB321" s="14"/>
      <c r="AC321" s="14"/>
      <c r="AD321" s="14"/>
      <c r="AE321" s="14"/>
      <c r="AT321" s="254" t="s">
        <v>145</v>
      </c>
      <c r="AU321" s="254" t="s">
        <v>85</v>
      </c>
      <c r="AV321" s="14" t="s">
        <v>85</v>
      </c>
      <c r="AW321" s="14" t="s">
        <v>32</v>
      </c>
      <c r="AX321" s="14" t="s">
        <v>75</v>
      </c>
      <c r="AY321" s="254" t="s">
        <v>136</v>
      </c>
    </row>
    <row r="322" s="15" customFormat="1">
      <c r="A322" s="15"/>
      <c r="B322" s="255"/>
      <c r="C322" s="256"/>
      <c r="D322" s="235" t="s">
        <v>145</v>
      </c>
      <c r="E322" s="257" t="s">
        <v>1</v>
      </c>
      <c r="F322" s="258" t="s">
        <v>149</v>
      </c>
      <c r="G322" s="256"/>
      <c r="H322" s="259">
        <v>7.2999999999999998</v>
      </c>
      <c r="I322" s="260"/>
      <c r="J322" s="256"/>
      <c r="K322" s="256"/>
      <c r="L322" s="261"/>
      <c r="M322" s="262"/>
      <c r="N322" s="263"/>
      <c r="O322" s="263"/>
      <c r="P322" s="263"/>
      <c r="Q322" s="263"/>
      <c r="R322" s="263"/>
      <c r="S322" s="263"/>
      <c r="T322" s="264"/>
      <c r="U322" s="15"/>
      <c r="V322" s="15"/>
      <c r="W322" s="15"/>
      <c r="X322" s="15"/>
      <c r="Y322" s="15"/>
      <c r="Z322" s="15"/>
      <c r="AA322" s="15"/>
      <c r="AB322" s="15"/>
      <c r="AC322" s="15"/>
      <c r="AD322" s="15"/>
      <c r="AE322" s="15"/>
      <c r="AT322" s="265" t="s">
        <v>145</v>
      </c>
      <c r="AU322" s="265" t="s">
        <v>85</v>
      </c>
      <c r="AV322" s="15" t="s">
        <v>143</v>
      </c>
      <c r="AW322" s="15" t="s">
        <v>32</v>
      </c>
      <c r="AX322" s="15" t="s">
        <v>83</v>
      </c>
      <c r="AY322" s="265" t="s">
        <v>136</v>
      </c>
    </row>
    <row r="323" s="2" customFormat="1" ht="16.5" customHeight="1">
      <c r="A323" s="38"/>
      <c r="B323" s="39"/>
      <c r="C323" s="219" t="s">
        <v>480</v>
      </c>
      <c r="D323" s="219" t="s">
        <v>139</v>
      </c>
      <c r="E323" s="220" t="s">
        <v>481</v>
      </c>
      <c r="F323" s="221" t="s">
        <v>482</v>
      </c>
      <c r="G323" s="222" t="s">
        <v>154</v>
      </c>
      <c r="H323" s="223">
        <v>7.2999999999999998</v>
      </c>
      <c r="I323" s="224"/>
      <c r="J323" s="225">
        <f>ROUND(I323*H323,2)</f>
        <v>0</v>
      </c>
      <c r="K323" s="226"/>
      <c r="L323" s="44"/>
      <c r="M323" s="227" t="s">
        <v>1</v>
      </c>
      <c r="N323" s="228" t="s">
        <v>40</v>
      </c>
      <c r="O323" s="91"/>
      <c r="P323" s="229">
        <f>O323*H323</f>
        <v>0</v>
      </c>
      <c r="Q323" s="229">
        <v>0.00029999999999999997</v>
      </c>
      <c r="R323" s="229">
        <f>Q323*H323</f>
        <v>0.0021899999999999997</v>
      </c>
      <c r="S323" s="229">
        <v>0</v>
      </c>
      <c r="T323" s="230">
        <f>S323*H323</f>
        <v>0</v>
      </c>
      <c r="U323" s="38"/>
      <c r="V323" s="38"/>
      <c r="W323" s="38"/>
      <c r="X323" s="38"/>
      <c r="Y323" s="38"/>
      <c r="Z323" s="38"/>
      <c r="AA323" s="38"/>
      <c r="AB323" s="38"/>
      <c r="AC323" s="38"/>
      <c r="AD323" s="38"/>
      <c r="AE323" s="38"/>
      <c r="AR323" s="231" t="s">
        <v>216</v>
      </c>
      <c r="AT323" s="231" t="s">
        <v>139</v>
      </c>
      <c r="AU323" s="231" t="s">
        <v>85</v>
      </c>
      <c r="AY323" s="17" t="s">
        <v>136</v>
      </c>
      <c r="BE323" s="232">
        <f>IF(N323="základní",J323,0)</f>
        <v>0</v>
      </c>
      <c r="BF323" s="232">
        <f>IF(N323="snížená",J323,0)</f>
        <v>0</v>
      </c>
      <c r="BG323" s="232">
        <f>IF(N323="zákl. přenesená",J323,0)</f>
        <v>0</v>
      </c>
      <c r="BH323" s="232">
        <f>IF(N323="sníž. přenesená",J323,0)</f>
        <v>0</v>
      </c>
      <c r="BI323" s="232">
        <f>IF(N323="nulová",J323,0)</f>
        <v>0</v>
      </c>
      <c r="BJ323" s="17" t="s">
        <v>83</v>
      </c>
      <c r="BK323" s="232">
        <f>ROUND(I323*H323,2)</f>
        <v>0</v>
      </c>
      <c r="BL323" s="17" t="s">
        <v>216</v>
      </c>
      <c r="BM323" s="231" t="s">
        <v>483</v>
      </c>
    </row>
    <row r="324" s="2" customFormat="1" ht="24.15" customHeight="1">
      <c r="A324" s="38"/>
      <c r="B324" s="39"/>
      <c r="C324" s="219" t="s">
        <v>484</v>
      </c>
      <c r="D324" s="219" t="s">
        <v>139</v>
      </c>
      <c r="E324" s="220" t="s">
        <v>485</v>
      </c>
      <c r="F324" s="221" t="s">
        <v>486</v>
      </c>
      <c r="G324" s="222" t="s">
        <v>154</v>
      </c>
      <c r="H324" s="223">
        <v>7.2999999999999998</v>
      </c>
      <c r="I324" s="224"/>
      <c r="J324" s="225">
        <f>ROUND(I324*H324,2)</f>
        <v>0</v>
      </c>
      <c r="K324" s="226"/>
      <c r="L324" s="44"/>
      <c r="M324" s="227" t="s">
        <v>1</v>
      </c>
      <c r="N324" s="228" t="s">
        <v>40</v>
      </c>
      <c r="O324" s="91"/>
      <c r="P324" s="229">
        <f>O324*H324</f>
        <v>0</v>
      </c>
      <c r="Q324" s="229">
        <v>0.0015</v>
      </c>
      <c r="R324" s="229">
        <f>Q324*H324</f>
        <v>0.01095</v>
      </c>
      <c r="S324" s="229">
        <v>0</v>
      </c>
      <c r="T324" s="230">
        <f>S324*H324</f>
        <v>0</v>
      </c>
      <c r="U324" s="38"/>
      <c r="V324" s="38"/>
      <c r="W324" s="38"/>
      <c r="X324" s="38"/>
      <c r="Y324" s="38"/>
      <c r="Z324" s="38"/>
      <c r="AA324" s="38"/>
      <c r="AB324" s="38"/>
      <c r="AC324" s="38"/>
      <c r="AD324" s="38"/>
      <c r="AE324" s="38"/>
      <c r="AR324" s="231" t="s">
        <v>216</v>
      </c>
      <c r="AT324" s="231" t="s">
        <v>139</v>
      </c>
      <c r="AU324" s="231" t="s">
        <v>85</v>
      </c>
      <c r="AY324" s="17" t="s">
        <v>136</v>
      </c>
      <c r="BE324" s="232">
        <f>IF(N324="základní",J324,0)</f>
        <v>0</v>
      </c>
      <c r="BF324" s="232">
        <f>IF(N324="snížená",J324,0)</f>
        <v>0</v>
      </c>
      <c r="BG324" s="232">
        <f>IF(N324="zákl. přenesená",J324,0)</f>
        <v>0</v>
      </c>
      <c r="BH324" s="232">
        <f>IF(N324="sníž. přenesená",J324,0)</f>
        <v>0</v>
      </c>
      <c r="BI324" s="232">
        <f>IF(N324="nulová",J324,0)</f>
        <v>0</v>
      </c>
      <c r="BJ324" s="17" t="s">
        <v>83</v>
      </c>
      <c r="BK324" s="232">
        <f>ROUND(I324*H324,2)</f>
        <v>0</v>
      </c>
      <c r="BL324" s="17" t="s">
        <v>216</v>
      </c>
      <c r="BM324" s="231" t="s">
        <v>487</v>
      </c>
    </row>
    <row r="325" s="2" customFormat="1" ht="33" customHeight="1">
      <c r="A325" s="38"/>
      <c r="B325" s="39"/>
      <c r="C325" s="219" t="s">
        <v>488</v>
      </c>
      <c r="D325" s="219" t="s">
        <v>139</v>
      </c>
      <c r="E325" s="220" t="s">
        <v>489</v>
      </c>
      <c r="F325" s="221" t="s">
        <v>490</v>
      </c>
      <c r="G325" s="222" t="s">
        <v>154</v>
      </c>
      <c r="H325" s="223">
        <v>7.2999999999999998</v>
      </c>
      <c r="I325" s="224"/>
      <c r="J325" s="225">
        <f>ROUND(I325*H325,2)</f>
        <v>0</v>
      </c>
      <c r="K325" s="226"/>
      <c r="L325" s="44"/>
      <c r="M325" s="227" t="s">
        <v>1</v>
      </c>
      <c r="N325" s="228" t="s">
        <v>40</v>
      </c>
      <c r="O325" s="91"/>
      <c r="P325" s="229">
        <f>O325*H325</f>
        <v>0</v>
      </c>
      <c r="Q325" s="229">
        <v>0.0060000000000000001</v>
      </c>
      <c r="R325" s="229">
        <f>Q325*H325</f>
        <v>0.043799999999999999</v>
      </c>
      <c r="S325" s="229">
        <v>0</v>
      </c>
      <c r="T325" s="230">
        <f>S325*H325</f>
        <v>0</v>
      </c>
      <c r="U325" s="38"/>
      <c r="V325" s="38"/>
      <c r="W325" s="38"/>
      <c r="X325" s="38"/>
      <c r="Y325" s="38"/>
      <c r="Z325" s="38"/>
      <c r="AA325" s="38"/>
      <c r="AB325" s="38"/>
      <c r="AC325" s="38"/>
      <c r="AD325" s="38"/>
      <c r="AE325" s="38"/>
      <c r="AR325" s="231" t="s">
        <v>216</v>
      </c>
      <c r="AT325" s="231" t="s">
        <v>139</v>
      </c>
      <c r="AU325" s="231" t="s">
        <v>85</v>
      </c>
      <c r="AY325" s="17" t="s">
        <v>136</v>
      </c>
      <c r="BE325" s="232">
        <f>IF(N325="základní",J325,0)</f>
        <v>0</v>
      </c>
      <c r="BF325" s="232">
        <f>IF(N325="snížená",J325,0)</f>
        <v>0</v>
      </c>
      <c r="BG325" s="232">
        <f>IF(N325="zákl. přenesená",J325,0)</f>
        <v>0</v>
      </c>
      <c r="BH325" s="232">
        <f>IF(N325="sníž. přenesená",J325,0)</f>
        <v>0</v>
      </c>
      <c r="BI325" s="232">
        <f>IF(N325="nulová",J325,0)</f>
        <v>0</v>
      </c>
      <c r="BJ325" s="17" t="s">
        <v>83</v>
      </c>
      <c r="BK325" s="232">
        <f>ROUND(I325*H325,2)</f>
        <v>0</v>
      </c>
      <c r="BL325" s="17" t="s">
        <v>216</v>
      </c>
      <c r="BM325" s="231" t="s">
        <v>491</v>
      </c>
    </row>
    <row r="326" s="13" customFormat="1">
      <c r="A326" s="13"/>
      <c r="B326" s="233"/>
      <c r="C326" s="234"/>
      <c r="D326" s="235" t="s">
        <v>145</v>
      </c>
      <c r="E326" s="236" t="s">
        <v>1</v>
      </c>
      <c r="F326" s="237" t="s">
        <v>146</v>
      </c>
      <c r="G326" s="234"/>
      <c r="H326" s="236" t="s">
        <v>1</v>
      </c>
      <c r="I326" s="238"/>
      <c r="J326" s="234"/>
      <c r="K326" s="234"/>
      <c r="L326" s="239"/>
      <c r="M326" s="240"/>
      <c r="N326" s="241"/>
      <c r="O326" s="241"/>
      <c r="P326" s="241"/>
      <c r="Q326" s="241"/>
      <c r="R326" s="241"/>
      <c r="S326" s="241"/>
      <c r="T326" s="242"/>
      <c r="U326" s="13"/>
      <c r="V326" s="13"/>
      <c r="W326" s="13"/>
      <c r="X326" s="13"/>
      <c r="Y326" s="13"/>
      <c r="Z326" s="13"/>
      <c r="AA326" s="13"/>
      <c r="AB326" s="13"/>
      <c r="AC326" s="13"/>
      <c r="AD326" s="13"/>
      <c r="AE326" s="13"/>
      <c r="AT326" s="243" t="s">
        <v>145</v>
      </c>
      <c r="AU326" s="243" t="s">
        <v>85</v>
      </c>
      <c r="AV326" s="13" t="s">
        <v>83</v>
      </c>
      <c r="AW326" s="13" t="s">
        <v>32</v>
      </c>
      <c r="AX326" s="13" t="s">
        <v>75</v>
      </c>
      <c r="AY326" s="243" t="s">
        <v>136</v>
      </c>
    </row>
    <row r="327" s="14" customFormat="1">
      <c r="A327" s="14"/>
      <c r="B327" s="244"/>
      <c r="C327" s="245"/>
      <c r="D327" s="235" t="s">
        <v>145</v>
      </c>
      <c r="E327" s="246" t="s">
        <v>1</v>
      </c>
      <c r="F327" s="247" t="s">
        <v>479</v>
      </c>
      <c r="G327" s="245"/>
      <c r="H327" s="248">
        <v>7.2999999999999998</v>
      </c>
      <c r="I327" s="249"/>
      <c r="J327" s="245"/>
      <c r="K327" s="245"/>
      <c r="L327" s="250"/>
      <c r="M327" s="251"/>
      <c r="N327" s="252"/>
      <c r="O327" s="252"/>
      <c r="P327" s="252"/>
      <c r="Q327" s="252"/>
      <c r="R327" s="252"/>
      <c r="S327" s="252"/>
      <c r="T327" s="253"/>
      <c r="U327" s="14"/>
      <c r="V327" s="14"/>
      <c r="W327" s="14"/>
      <c r="X327" s="14"/>
      <c r="Y327" s="14"/>
      <c r="Z327" s="14"/>
      <c r="AA327" s="14"/>
      <c r="AB327" s="14"/>
      <c r="AC327" s="14"/>
      <c r="AD327" s="14"/>
      <c r="AE327" s="14"/>
      <c r="AT327" s="254" t="s">
        <v>145</v>
      </c>
      <c r="AU327" s="254" t="s">
        <v>85</v>
      </c>
      <c r="AV327" s="14" t="s">
        <v>85</v>
      </c>
      <c r="AW327" s="14" t="s">
        <v>32</v>
      </c>
      <c r="AX327" s="14" t="s">
        <v>75</v>
      </c>
      <c r="AY327" s="254" t="s">
        <v>136</v>
      </c>
    </row>
    <row r="328" s="15" customFormat="1">
      <c r="A328" s="15"/>
      <c r="B328" s="255"/>
      <c r="C328" s="256"/>
      <c r="D328" s="235" t="s">
        <v>145</v>
      </c>
      <c r="E328" s="257" t="s">
        <v>1</v>
      </c>
      <c r="F328" s="258" t="s">
        <v>149</v>
      </c>
      <c r="G328" s="256"/>
      <c r="H328" s="259">
        <v>7.2999999999999998</v>
      </c>
      <c r="I328" s="260"/>
      <c r="J328" s="256"/>
      <c r="K328" s="256"/>
      <c r="L328" s="261"/>
      <c r="M328" s="262"/>
      <c r="N328" s="263"/>
      <c r="O328" s="263"/>
      <c r="P328" s="263"/>
      <c r="Q328" s="263"/>
      <c r="R328" s="263"/>
      <c r="S328" s="263"/>
      <c r="T328" s="264"/>
      <c r="U328" s="15"/>
      <c r="V328" s="15"/>
      <c r="W328" s="15"/>
      <c r="X328" s="15"/>
      <c r="Y328" s="15"/>
      <c r="Z328" s="15"/>
      <c r="AA328" s="15"/>
      <c r="AB328" s="15"/>
      <c r="AC328" s="15"/>
      <c r="AD328" s="15"/>
      <c r="AE328" s="15"/>
      <c r="AT328" s="265" t="s">
        <v>145</v>
      </c>
      <c r="AU328" s="265" t="s">
        <v>85</v>
      </c>
      <c r="AV328" s="15" t="s">
        <v>143</v>
      </c>
      <c r="AW328" s="15" t="s">
        <v>32</v>
      </c>
      <c r="AX328" s="15" t="s">
        <v>83</v>
      </c>
      <c r="AY328" s="265" t="s">
        <v>136</v>
      </c>
    </row>
    <row r="329" s="2" customFormat="1" ht="37.8" customHeight="1">
      <c r="A329" s="38"/>
      <c r="B329" s="39"/>
      <c r="C329" s="266" t="s">
        <v>492</v>
      </c>
      <c r="D329" s="266" t="s">
        <v>330</v>
      </c>
      <c r="E329" s="267" t="s">
        <v>493</v>
      </c>
      <c r="F329" s="268" t="s">
        <v>494</v>
      </c>
      <c r="G329" s="269" t="s">
        <v>154</v>
      </c>
      <c r="H329" s="270">
        <v>7.8840000000000003</v>
      </c>
      <c r="I329" s="271"/>
      <c r="J329" s="272">
        <f>ROUND(I329*H329,2)</f>
        <v>0</v>
      </c>
      <c r="K329" s="273"/>
      <c r="L329" s="274"/>
      <c r="M329" s="275" t="s">
        <v>1</v>
      </c>
      <c r="N329" s="276" t="s">
        <v>40</v>
      </c>
      <c r="O329" s="91"/>
      <c r="P329" s="229">
        <f>O329*H329</f>
        <v>0</v>
      </c>
      <c r="Q329" s="229">
        <v>0.012319999999999999</v>
      </c>
      <c r="R329" s="229">
        <f>Q329*H329</f>
        <v>0.097130880000000003</v>
      </c>
      <c r="S329" s="229">
        <v>0</v>
      </c>
      <c r="T329" s="230">
        <f>S329*H329</f>
        <v>0</v>
      </c>
      <c r="U329" s="38"/>
      <c r="V329" s="38"/>
      <c r="W329" s="38"/>
      <c r="X329" s="38"/>
      <c r="Y329" s="38"/>
      <c r="Z329" s="38"/>
      <c r="AA329" s="38"/>
      <c r="AB329" s="38"/>
      <c r="AC329" s="38"/>
      <c r="AD329" s="38"/>
      <c r="AE329" s="38"/>
      <c r="AR329" s="231" t="s">
        <v>302</v>
      </c>
      <c r="AT329" s="231" t="s">
        <v>330</v>
      </c>
      <c r="AU329" s="231" t="s">
        <v>85</v>
      </c>
      <c r="AY329" s="17" t="s">
        <v>136</v>
      </c>
      <c r="BE329" s="232">
        <f>IF(N329="základní",J329,0)</f>
        <v>0</v>
      </c>
      <c r="BF329" s="232">
        <f>IF(N329="snížená",J329,0)</f>
        <v>0</v>
      </c>
      <c r="BG329" s="232">
        <f>IF(N329="zákl. přenesená",J329,0)</f>
        <v>0</v>
      </c>
      <c r="BH329" s="232">
        <f>IF(N329="sníž. přenesená",J329,0)</f>
        <v>0</v>
      </c>
      <c r="BI329" s="232">
        <f>IF(N329="nulová",J329,0)</f>
        <v>0</v>
      </c>
      <c r="BJ329" s="17" t="s">
        <v>83</v>
      </c>
      <c r="BK329" s="232">
        <f>ROUND(I329*H329,2)</f>
        <v>0</v>
      </c>
      <c r="BL329" s="17" t="s">
        <v>216</v>
      </c>
      <c r="BM329" s="231" t="s">
        <v>495</v>
      </c>
    </row>
    <row r="330" s="14" customFormat="1">
      <c r="A330" s="14"/>
      <c r="B330" s="244"/>
      <c r="C330" s="245"/>
      <c r="D330" s="235" t="s">
        <v>145</v>
      </c>
      <c r="E330" s="245"/>
      <c r="F330" s="247" t="s">
        <v>496</v>
      </c>
      <c r="G330" s="245"/>
      <c r="H330" s="248">
        <v>7.8840000000000003</v>
      </c>
      <c r="I330" s="249"/>
      <c r="J330" s="245"/>
      <c r="K330" s="245"/>
      <c r="L330" s="250"/>
      <c r="M330" s="251"/>
      <c r="N330" s="252"/>
      <c r="O330" s="252"/>
      <c r="P330" s="252"/>
      <c r="Q330" s="252"/>
      <c r="R330" s="252"/>
      <c r="S330" s="252"/>
      <c r="T330" s="253"/>
      <c r="U330" s="14"/>
      <c r="V330" s="14"/>
      <c r="W330" s="14"/>
      <c r="X330" s="14"/>
      <c r="Y330" s="14"/>
      <c r="Z330" s="14"/>
      <c r="AA330" s="14"/>
      <c r="AB330" s="14"/>
      <c r="AC330" s="14"/>
      <c r="AD330" s="14"/>
      <c r="AE330" s="14"/>
      <c r="AT330" s="254" t="s">
        <v>145</v>
      </c>
      <c r="AU330" s="254" t="s">
        <v>85</v>
      </c>
      <c r="AV330" s="14" t="s">
        <v>85</v>
      </c>
      <c r="AW330" s="14" t="s">
        <v>4</v>
      </c>
      <c r="AX330" s="14" t="s">
        <v>83</v>
      </c>
      <c r="AY330" s="254" t="s">
        <v>136</v>
      </c>
    </row>
    <row r="331" s="2" customFormat="1" ht="24.15" customHeight="1">
      <c r="A331" s="38"/>
      <c r="B331" s="39"/>
      <c r="C331" s="219" t="s">
        <v>497</v>
      </c>
      <c r="D331" s="219" t="s">
        <v>139</v>
      </c>
      <c r="E331" s="220" t="s">
        <v>498</v>
      </c>
      <c r="F331" s="221" t="s">
        <v>499</v>
      </c>
      <c r="G331" s="222" t="s">
        <v>230</v>
      </c>
      <c r="H331" s="223">
        <v>2.96</v>
      </c>
      <c r="I331" s="224"/>
      <c r="J331" s="225">
        <f>ROUND(I331*H331,2)</f>
        <v>0</v>
      </c>
      <c r="K331" s="226"/>
      <c r="L331" s="44"/>
      <c r="M331" s="227" t="s">
        <v>1</v>
      </c>
      <c r="N331" s="228" t="s">
        <v>40</v>
      </c>
      <c r="O331" s="91"/>
      <c r="P331" s="229">
        <f>O331*H331</f>
        <v>0</v>
      </c>
      <c r="Q331" s="229">
        <v>0.00018000000000000001</v>
      </c>
      <c r="R331" s="229">
        <f>Q331*H331</f>
        <v>0.00053280000000000005</v>
      </c>
      <c r="S331" s="229">
        <v>0</v>
      </c>
      <c r="T331" s="230">
        <f>S331*H331</f>
        <v>0</v>
      </c>
      <c r="U331" s="38"/>
      <c r="V331" s="38"/>
      <c r="W331" s="38"/>
      <c r="X331" s="38"/>
      <c r="Y331" s="38"/>
      <c r="Z331" s="38"/>
      <c r="AA331" s="38"/>
      <c r="AB331" s="38"/>
      <c r="AC331" s="38"/>
      <c r="AD331" s="38"/>
      <c r="AE331" s="38"/>
      <c r="AR331" s="231" t="s">
        <v>216</v>
      </c>
      <c r="AT331" s="231" t="s">
        <v>139</v>
      </c>
      <c r="AU331" s="231" t="s">
        <v>85</v>
      </c>
      <c r="AY331" s="17" t="s">
        <v>136</v>
      </c>
      <c r="BE331" s="232">
        <f>IF(N331="základní",J331,0)</f>
        <v>0</v>
      </c>
      <c r="BF331" s="232">
        <f>IF(N331="snížená",J331,0)</f>
        <v>0</v>
      </c>
      <c r="BG331" s="232">
        <f>IF(N331="zákl. přenesená",J331,0)</f>
        <v>0</v>
      </c>
      <c r="BH331" s="232">
        <f>IF(N331="sníž. přenesená",J331,0)</f>
        <v>0</v>
      </c>
      <c r="BI331" s="232">
        <f>IF(N331="nulová",J331,0)</f>
        <v>0</v>
      </c>
      <c r="BJ331" s="17" t="s">
        <v>83</v>
      </c>
      <c r="BK331" s="232">
        <f>ROUND(I331*H331,2)</f>
        <v>0</v>
      </c>
      <c r="BL331" s="17" t="s">
        <v>216</v>
      </c>
      <c r="BM331" s="231" t="s">
        <v>500</v>
      </c>
    </row>
    <row r="332" s="13" customFormat="1">
      <c r="A332" s="13"/>
      <c r="B332" s="233"/>
      <c r="C332" s="234"/>
      <c r="D332" s="235" t="s">
        <v>145</v>
      </c>
      <c r="E332" s="236" t="s">
        <v>1</v>
      </c>
      <c r="F332" s="237" t="s">
        <v>146</v>
      </c>
      <c r="G332" s="234"/>
      <c r="H332" s="236" t="s">
        <v>1</v>
      </c>
      <c r="I332" s="238"/>
      <c r="J332" s="234"/>
      <c r="K332" s="234"/>
      <c r="L332" s="239"/>
      <c r="M332" s="240"/>
      <c r="N332" s="241"/>
      <c r="O332" s="241"/>
      <c r="P332" s="241"/>
      <c r="Q332" s="241"/>
      <c r="R332" s="241"/>
      <c r="S332" s="241"/>
      <c r="T332" s="242"/>
      <c r="U332" s="13"/>
      <c r="V332" s="13"/>
      <c r="W332" s="13"/>
      <c r="X332" s="13"/>
      <c r="Y332" s="13"/>
      <c r="Z332" s="13"/>
      <c r="AA332" s="13"/>
      <c r="AB332" s="13"/>
      <c r="AC332" s="13"/>
      <c r="AD332" s="13"/>
      <c r="AE332" s="13"/>
      <c r="AT332" s="243" t="s">
        <v>145</v>
      </c>
      <c r="AU332" s="243" t="s">
        <v>85</v>
      </c>
      <c r="AV332" s="13" t="s">
        <v>83</v>
      </c>
      <c r="AW332" s="13" t="s">
        <v>32</v>
      </c>
      <c r="AX332" s="13" t="s">
        <v>75</v>
      </c>
      <c r="AY332" s="243" t="s">
        <v>136</v>
      </c>
    </row>
    <row r="333" s="14" customFormat="1">
      <c r="A333" s="14"/>
      <c r="B333" s="244"/>
      <c r="C333" s="245"/>
      <c r="D333" s="235" t="s">
        <v>145</v>
      </c>
      <c r="E333" s="246" t="s">
        <v>1</v>
      </c>
      <c r="F333" s="247" t="s">
        <v>501</v>
      </c>
      <c r="G333" s="245"/>
      <c r="H333" s="248">
        <v>2.96</v>
      </c>
      <c r="I333" s="249"/>
      <c r="J333" s="245"/>
      <c r="K333" s="245"/>
      <c r="L333" s="250"/>
      <c r="M333" s="251"/>
      <c r="N333" s="252"/>
      <c r="O333" s="252"/>
      <c r="P333" s="252"/>
      <c r="Q333" s="252"/>
      <c r="R333" s="252"/>
      <c r="S333" s="252"/>
      <c r="T333" s="253"/>
      <c r="U333" s="14"/>
      <c r="V333" s="14"/>
      <c r="W333" s="14"/>
      <c r="X333" s="14"/>
      <c r="Y333" s="14"/>
      <c r="Z333" s="14"/>
      <c r="AA333" s="14"/>
      <c r="AB333" s="14"/>
      <c r="AC333" s="14"/>
      <c r="AD333" s="14"/>
      <c r="AE333" s="14"/>
      <c r="AT333" s="254" t="s">
        <v>145</v>
      </c>
      <c r="AU333" s="254" t="s">
        <v>85</v>
      </c>
      <c r="AV333" s="14" t="s">
        <v>85</v>
      </c>
      <c r="AW333" s="14" t="s">
        <v>32</v>
      </c>
      <c r="AX333" s="14" t="s">
        <v>75</v>
      </c>
      <c r="AY333" s="254" t="s">
        <v>136</v>
      </c>
    </row>
    <row r="334" s="15" customFormat="1">
      <c r="A334" s="15"/>
      <c r="B334" s="255"/>
      <c r="C334" s="256"/>
      <c r="D334" s="235" t="s">
        <v>145</v>
      </c>
      <c r="E334" s="257" t="s">
        <v>1</v>
      </c>
      <c r="F334" s="258" t="s">
        <v>149</v>
      </c>
      <c r="G334" s="256"/>
      <c r="H334" s="259">
        <v>2.96</v>
      </c>
      <c r="I334" s="260"/>
      <c r="J334" s="256"/>
      <c r="K334" s="256"/>
      <c r="L334" s="261"/>
      <c r="M334" s="262"/>
      <c r="N334" s="263"/>
      <c r="O334" s="263"/>
      <c r="P334" s="263"/>
      <c r="Q334" s="263"/>
      <c r="R334" s="263"/>
      <c r="S334" s="263"/>
      <c r="T334" s="264"/>
      <c r="U334" s="15"/>
      <c r="V334" s="15"/>
      <c r="W334" s="15"/>
      <c r="X334" s="15"/>
      <c r="Y334" s="15"/>
      <c r="Z334" s="15"/>
      <c r="AA334" s="15"/>
      <c r="AB334" s="15"/>
      <c r="AC334" s="15"/>
      <c r="AD334" s="15"/>
      <c r="AE334" s="15"/>
      <c r="AT334" s="265" t="s">
        <v>145</v>
      </c>
      <c r="AU334" s="265" t="s">
        <v>85</v>
      </c>
      <c r="AV334" s="15" t="s">
        <v>143</v>
      </c>
      <c r="AW334" s="15" t="s">
        <v>32</v>
      </c>
      <c r="AX334" s="15" t="s">
        <v>83</v>
      </c>
      <c r="AY334" s="265" t="s">
        <v>136</v>
      </c>
    </row>
    <row r="335" s="2" customFormat="1" ht="16.5" customHeight="1">
      <c r="A335" s="38"/>
      <c r="B335" s="39"/>
      <c r="C335" s="266" t="s">
        <v>502</v>
      </c>
      <c r="D335" s="266" t="s">
        <v>330</v>
      </c>
      <c r="E335" s="267" t="s">
        <v>503</v>
      </c>
      <c r="F335" s="268" t="s">
        <v>504</v>
      </c>
      <c r="G335" s="269" t="s">
        <v>230</v>
      </c>
      <c r="H335" s="270">
        <v>3.1080000000000001</v>
      </c>
      <c r="I335" s="271"/>
      <c r="J335" s="272">
        <f>ROUND(I335*H335,2)</f>
        <v>0</v>
      </c>
      <c r="K335" s="273"/>
      <c r="L335" s="274"/>
      <c r="M335" s="275" t="s">
        <v>1</v>
      </c>
      <c r="N335" s="276" t="s">
        <v>40</v>
      </c>
      <c r="O335" s="91"/>
      <c r="P335" s="229">
        <f>O335*H335</f>
        <v>0</v>
      </c>
      <c r="Q335" s="229">
        <v>0.00032000000000000003</v>
      </c>
      <c r="R335" s="229">
        <f>Q335*H335</f>
        <v>0.00099456000000000002</v>
      </c>
      <c r="S335" s="229">
        <v>0</v>
      </c>
      <c r="T335" s="230">
        <f>S335*H335</f>
        <v>0</v>
      </c>
      <c r="U335" s="38"/>
      <c r="V335" s="38"/>
      <c r="W335" s="38"/>
      <c r="X335" s="38"/>
      <c r="Y335" s="38"/>
      <c r="Z335" s="38"/>
      <c r="AA335" s="38"/>
      <c r="AB335" s="38"/>
      <c r="AC335" s="38"/>
      <c r="AD335" s="38"/>
      <c r="AE335" s="38"/>
      <c r="AR335" s="231" t="s">
        <v>302</v>
      </c>
      <c r="AT335" s="231" t="s">
        <v>330</v>
      </c>
      <c r="AU335" s="231" t="s">
        <v>85</v>
      </c>
      <c r="AY335" s="17" t="s">
        <v>136</v>
      </c>
      <c r="BE335" s="232">
        <f>IF(N335="základní",J335,0)</f>
        <v>0</v>
      </c>
      <c r="BF335" s="232">
        <f>IF(N335="snížená",J335,0)</f>
        <v>0</v>
      </c>
      <c r="BG335" s="232">
        <f>IF(N335="zákl. přenesená",J335,0)</f>
        <v>0</v>
      </c>
      <c r="BH335" s="232">
        <f>IF(N335="sníž. přenesená",J335,0)</f>
        <v>0</v>
      </c>
      <c r="BI335" s="232">
        <f>IF(N335="nulová",J335,0)</f>
        <v>0</v>
      </c>
      <c r="BJ335" s="17" t="s">
        <v>83</v>
      </c>
      <c r="BK335" s="232">
        <f>ROUND(I335*H335,2)</f>
        <v>0</v>
      </c>
      <c r="BL335" s="17" t="s">
        <v>216</v>
      </c>
      <c r="BM335" s="231" t="s">
        <v>505</v>
      </c>
    </row>
    <row r="336" s="14" customFormat="1">
      <c r="A336" s="14"/>
      <c r="B336" s="244"/>
      <c r="C336" s="245"/>
      <c r="D336" s="235" t="s">
        <v>145</v>
      </c>
      <c r="E336" s="245"/>
      <c r="F336" s="247" t="s">
        <v>506</v>
      </c>
      <c r="G336" s="245"/>
      <c r="H336" s="248">
        <v>3.1080000000000001</v>
      </c>
      <c r="I336" s="249"/>
      <c r="J336" s="245"/>
      <c r="K336" s="245"/>
      <c r="L336" s="250"/>
      <c r="M336" s="251"/>
      <c r="N336" s="252"/>
      <c r="O336" s="252"/>
      <c r="P336" s="252"/>
      <c r="Q336" s="252"/>
      <c r="R336" s="252"/>
      <c r="S336" s="252"/>
      <c r="T336" s="253"/>
      <c r="U336" s="14"/>
      <c r="V336" s="14"/>
      <c r="W336" s="14"/>
      <c r="X336" s="14"/>
      <c r="Y336" s="14"/>
      <c r="Z336" s="14"/>
      <c r="AA336" s="14"/>
      <c r="AB336" s="14"/>
      <c r="AC336" s="14"/>
      <c r="AD336" s="14"/>
      <c r="AE336" s="14"/>
      <c r="AT336" s="254" t="s">
        <v>145</v>
      </c>
      <c r="AU336" s="254" t="s">
        <v>85</v>
      </c>
      <c r="AV336" s="14" t="s">
        <v>85</v>
      </c>
      <c r="AW336" s="14" t="s">
        <v>4</v>
      </c>
      <c r="AX336" s="14" t="s">
        <v>83</v>
      </c>
      <c r="AY336" s="254" t="s">
        <v>136</v>
      </c>
    </row>
    <row r="337" s="2" customFormat="1" ht="24.15" customHeight="1">
      <c r="A337" s="38"/>
      <c r="B337" s="39"/>
      <c r="C337" s="219" t="s">
        <v>507</v>
      </c>
      <c r="D337" s="219" t="s">
        <v>139</v>
      </c>
      <c r="E337" s="220" t="s">
        <v>508</v>
      </c>
      <c r="F337" s="221" t="s">
        <v>509</v>
      </c>
      <c r="G337" s="222" t="s">
        <v>154</v>
      </c>
      <c r="H337" s="223">
        <v>7.2999999999999998</v>
      </c>
      <c r="I337" s="224"/>
      <c r="J337" s="225">
        <f>ROUND(I337*H337,2)</f>
        <v>0</v>
      </c>
      <c r="K337" s="226"/>
      <c r="L337" s="44"/>
      <c r="M337" s="227" t="s">
        <v>1</v>
      </c>
      <c r="N337" s="228" t="s">
        <v>40</v>
      </c>
      <c r="O337" s="91"/>
      <c r="P337" s="229">
        <f>O337*H337</f>
        <v>0</v>
      </c>
      <c r="Q337" s="229">
        <v>5.0000000000000002E-05</v>
      </c>
      <c r="R337" s="229">
        <f>Q337*H337</f>
        <v>0.00036499999999999998</v>
      </c>
      <c r="S337" s="229">
        <v>0</v>
      </c>
      <c r="T337" s="230">
        <f>S337*H337</f>
        <v>0</v>
      </c>
      <c r="U337" s="38"/>
      <c r="V337" s="38"/>
      <c r="W337" s="38"/>
      <c r="X337" s="38"/>
      <c r="Y337" s="38"/>
      <c r="Z337" s="38"/>
      <c r="AA337" s="38"/>
      <c r="AB337" s="38"/>
      <c r="AC337" s="38"/>
      <c r="AD337" s="38"/>
      <c r="AE337" s="38"/>
      <c r="AR337" s="231" t="s">
        <v>216</v>
      </c>
      <c r="AT337" s="231" t="s">
        <v>139</v>
      </c>
      <c r="AU337" s="231" t="s">
        <v>85</v>
      </c>
      <c r="AY337" s="17" t="s">
        <v>136</v>
      </c>
      <c r="BE337" s="232">
        <f>IF(N337="základní",J337,0)</f>
        <v>0</v>
      </c>
      <c r="BF337" s="232">
        <f>IF(N337="snížená",J337,0)</f>
        <v>0</v>
      </c>
      <c r="BG337" s="232">
        <f>IF(N337="zákl. přenesená",J337,0)</f>
        <v>0</v>
      </c>
      <c r="BH337" s="232">
        <f>IF(N337="sníž. přenesená",J337,0)</f>
        <v>0</v>
      </c>
      <c r="BI337" s="232">
        <f>IF(N337="nulová",J337,0)</f>
        <v>0</v>
      </c>
      <c r="BJ337" s="17" t="s">
        <v>83</v>
      </c>
      <c r="BK337" s="232">
        <f>ROUND(I337*H337,2)</f>
        <v>0</v>
      </c>
      <c r="BL337" s="17" t="s">
        <v>216</v>
      </c>
      <c r="BM337" s="231" t="s">
        <v>510</v>
      </c>
    </row>
    <row r="338" s="2" customFormat="1" ht="24.15" customHeight="1">
      <c r="A338" s="38"/>
      <c r="B338" s="39"/>
      <c r="C338" s="219" t="s">
        <v>511</v>
      </c>
      <c r="D338" s="219" t="s">
        <v>139</v>
      </c>
      <c r="E338" s="220" t="s">
        <v>512</v>
      </c>
      <c r="F338" s="221" t="s">
        <v>513</v>
      </c>
      <c r="G338" s="222" t="s">
        <v>339</v>
      </c>
      <c r="H338" s="281"/>
      <c r="I338" s="224"/>
      <c r="J338" s="225">
        <f>ROUND(I338*H338,2)</f>
        <v>0</v>
      </c>
      <c r="K338" s="226"/>
      <c r="L338" s="44"/>
      <c r="M338" s="227" t="s">
        <v>1</v>
      </c>
      <c r="N338" s="228" t="s">
        <v>40</v>
      </c>
      <c r="O338" s="91"/>
      <c r="P338" s="229">
        <f>O338*H338</f>
        <v>0</v>
      </c>
      <c r="Q338" s="229">
        <v>0</v>
      </c>
      <c r="R338" s="229">
        <f>Q338*H338</f>
        <v>0</v>
      </c>
      <c r="S338" s="229">
        <v>0</v>
      </c>
      <c r="T338" s="230">
        <f>S338*H338</f>
        <v>0</v>
      </c>
      <c r="U338" s="38"/>
      <c r="V338" s="38"/>
      <c r="W338" s="38"/>
      <c r="X338" s="38"/>
      <c r="Y338" s="38"/>
      <c r="Z338" s="38"/>
      <c r="AA338" s="38"/>
      <c r="AB338" s="38"/>
      <c r="AC338" s="38"/>
      <c r="AD338" s="38"/>
      <c r="AE338" s="38"/>
      <c r="AR338" s="231" t="s">
        <v>216</v>
      </c>
      <c r="AT338" s="231" t="s">
        <v>139</v>
      </c>
      <c r="AU338" s="231" t="s">
        <v>85</v>
      </c>
      <c r="AY338" s="17" t="s">
        <v>136</v>
      </c>
      <c r="BE338" s="232">
        <f>IF(N338="základní",J338,0)</f>
        <v>0</v>
      </c>
      <c r="BF338" s="232">
        <f>IF(N338="snížená",J338,0)</f>
        <v>0</v>
      </c>
      <c r="BG338" s="232">
        <f>IF(N338="zákl. přenesená",J338,0)</f>
        <v>0</v>
      </c>
      <c r="BH338" s="232">
        <f>IF(N338="sníž. přenesená",J338,0)</f>
        <v>0</v>
      </c>
      <c r="BI338" s="232">
        <f>IF(N338="nulová",J338,0)</f>
        <v>0</v>
      </c>
      <c r="BJ338" s="17" t="s">
        <v>83</v>
      </c>
      <c r="BK338" s="232">
        <f>ROUND(I338*H338,2)</f>
        <v>0</v>
      </c>
      <c r="BL338" s="17" t="s">
        <v>216</v>
      </c>
      <c r="BM338" s="231" t="s">
        <v>514</v>
      </c>
    </row>
    <row r="339" s="12" customFormat="1" ht="22.8" customHeight="1">
      <c r="A339" s="12"/>
      <c r="B339" s="203"/>
      <c r="C339" s="204"/>
      <c r="D339" s="205" t="s">
        <v>74</v>
      </c>
      <c r="E339" s="217" t="s">
        <v>515</v>
      </c>
      <c r="F339" s="217" t="s">
        <v>516</v>
      </c>
      <c r="G339" s="204"/>
      <c r="H339" s="204"/>
      <c r="I339" s="207"/>
      <c r="J339" s="218">
        <f>BK339</f>
        <v>0</v>
      </c>
      <c r="K339" s="204"/>
      <c r="L339" s="209"/>
      <c r="M339" s="210"/>
      <c r="N339" s="211"/>
      <c r="O339" s="211"/>
      <c r="P339" s="212">
        <f>SUM(P340:P349)</f>
        <v>0</v>
      </c>
      <c r="Q339" s="211"/>
      <c r="R339" s="212">
        <f>SUM(R340:R349)</f>
        <v>1.146498</v>
      </c>
      <c r="S339" s="211"/>
      <c r="T339" s="213">
        <f>SUM(T340:T349)</f>
        <v>0</v>
      </c>
      <c r="U339" s="12"/>
      <c r="V339" s="12"/>
      <c r="W339" s="12"/>
      <c r="X339" s="12"/>
      <c r="Y339" s="12"/>
      <c r="Z339" s="12"/>
      <c r="AA339" s="12"/>
      <c r="AB339" s="12"/>
      <c r="AC339" s="12"/>
      <c r="AD339" s="12"/>
      <c r="AE339" s="12"/>
      <c r="AR339" s="214" t="s">
        <v>85</v>
      </c>
      <c r="AT339" s="215" t="s">
        <v>74</v>
      </c>
      <c r="AU339" s="215" t="s">
        <v>83</v>
      </c>
      <c r="AY339" s="214" t="s">
        <v>136</v>
      </c>
      <c r="BK339" s="216">
        <f>SUM(BK340:BK349)</f>
        <v>0</v>
      </c>
    </row>
    <row r="340" s="2" customFormat="1" ht="21.75" customHeight="1">
      <c r="A340" s="38"/>
      <c r="B340" s="39"/>
      <c r="C340" s="219" t="s">
        <v>517</v>
      </c>
      <c r="D340" s="219" t="s">
        <v>139</v>
      </c>
      <c r="E340" s="220" t="s">
        <v>518</v>
      </c>
      <c r="F340" s="221" t="s">
        <v>519</v>
      </c>
      <c r="G340" s="222" t="s">
        <v>154</v>
      </c>
      <c r="H340" s="223">
        <v>67.799999999999997</v>
      </c>
      <c r="I340" s="224"/>
      <c r="J340" s="225">
        <f>ROUND(I340*H340,2)</f>
        <v>0</v>
      </c>
      <c r="K340" s="226"/>
      <c r="L340" s="44"/>
      <c r="M340" s="227" t="s">
        <v>1</v>
      </c>
      <c r="N340" s="228" t="s">
        <v>40</v>
      </c>
      <c r="O340" s="91"/>
      <c r="P340" s="229">
        <f>O340*H340</f>
        <v>0</v>
      </c>
      <c r="Q340" s="229">
        <v>0</v>
      </c>
      <c r="R340" s="229">
        <f>Q340*H340</f>
        <v>0</v>
      </c>
      <c r="S340" s="229">
        <v>0</v>
      </c>
      <c r="T340" s="230">
        <f>S340*H340</f>
        <v>0</v>
      </c>
      <c r="U340" s="38"/>
      <c r="V340" s="38"/>
      <c r="W340" s="38"/>
      <c r="X340" s="38"/>
      <c r="Y340" s="38"/>
      <c r="Z340" s="38"/>
      <c r="AA340" s="38"/>
      <c r="AB340" s="38"/>
      <c r="AC340" s="38"/>
      <c r="AD340" s="38"/>
      <c r="AE340" s="38"/>
      <c r="AR340" s="231" t="s">
        <v>216</v>
      </c>
      <c r="AT340" s="231" t="s">
        <v>139</v>
      </c>
      <c r="AU340" s="231" t="s">
        <v>85</v>
      </c>
      <c r="AY340" s="17" t="s">
        <v>136</v>
      </c>
      <c r="BE340" s="232">
        <f>IF(N340="základní",J340,0)</f>
        <v>0</v>
      </c>
      <c r="BF340" s="232">
        <f>IF(N340="snížená",J340,0)</f>
        <v>0</v>
      </c>
      <c r="BG340" s="232">
        <f>IF(N340="zákl. přenesená",J340,0)</f>
        <v>0</v>
      </c>
      <c r="BH340" s="232">
        <f>IF(N340="sníž. přenesená",J340,0)</f>
        <v>0</v>
      </c>
      <c r="BI340" s="232">
        <f>IF(N340="nulová",J340,0)</f>
        <v>0</v>
      </c>
      <c r="BJ340" s="17" t="s">
        <v>83</v>
      </c>
      <c r="BK340" s="232">
        <f>ROUND(I340*H340,2)</f>
        <v>0</v>
      </c>
      <c r="BL340" s="17" t="s">
        <v>216</v>
      </c>
      <c r="BM340" s="231" t="s">
        <v>520</v>
      </c>
    </row>
    <row r="341" s="13" customFormat="1">
      <c r="A341" s="13"/>
      <c r="B341" s="233"/>
      <c r="C341" s="234"/>
      <c r="D341" s="235" t="s">
        <v>145</v>
      </c>
      <c r="E341" s="236" t="s">
        <v>1</v>
      </c>
      <c r="F341" s="237" t="s">
        <v>146</v>
      </c>
      <c r="G341" s="234"/>
      <c r="H341" s="236" t="s">
        <v>1</v>
      </c>
      <c r="I341" s="238"/>
      <c r="J341" s="234"/>
      <c r="K341" s="234"/>
      <c r="L341" s="239"/>
      <c r="M341" s="240"/>
      <c r="N341" s="241"/>
      <c r="O341" s="241"/>
      <c r="P341" s="241"/>
      <c r="Q341" s="241"/>
      <c r="R341" s="241"/>
      <c r="S341" s="241"/>
      <c r="T341" s="242"/>
      <c r="U341" s="13"/>
      <c r="V341" s="13"/>
      <c r="W341" s="13"/>
      <c r="X341" s="13"/>
      <c r="Y341" s="13"/>
      <c r="Z341" s="13"/>
      <c r="AA341" s="13"/>
      <c r="AB341" s="13"/>
      <c r="AC341" s="13"/>
      <c r="AD341" s="13"/>
      <c r="AE341" s="13"/>
      <c r="AT341" s="243" t="s">
        <v>145</v>
      </c>
      <c r="AU341" s="243" t="s">
        <v>85</v>
      </c>
      <c r="AV341" s="13" t="s">
        <v>83</v>
      </c>
      <c r="AW341" s="13" t="s">
        <v>32</v>
      </c>
      <c r="AX341" s="13" t="s">
        <v>75</v>
      </c>
      <c r="AY341" s="243" t="s">
        <v>136</v>
      </c>
    </row>
    <row r="342" s="13" customFormat="1">
      <c r="A342" s="13"/>
      <c r="B342" s="233"/>
      <c r="C342" s="234"/>
      <c r="D342" s="235" t="s">
        <v>145</v>
      </c>
      <c r="E342" s="236" t="s">
        <v>1</v>
      </c>
      <c r="F342" s="237" t="s">
        <v>521</v>
      </c>
      <c r="G342" s="234"/>
      <c r="H342" s="236" t="s">
        <v>1</v>
      </c>
      <c r="I342" s="238"/>
      <c r="J342" s="234"/>
      <c r="K342" s="234"/>
      <c r="L342" s="239"/>
      <c r="M342" s="240"/>
      <c r="N342" s="241"/>
      <c r="O342" s="241"/>
      <c r="P342" s="241"/>
      <c r="Q342" s="241"/>
      <c r="R342" s="241"/>
      <c r="S342" s="241"/>
      <c r="T342" s="242"/>
      <c r="U342" s="13"/>
      <c r="V342" s="13"/>
      <c r="W342" s="13"/>
      <c r="X342" s="13"/>
      <c r="Y342" s="13"/>
      <c r="Z342" s="13"/>
      <c r="AA342" s="13"/>
      <c r="AB342" s="13"/>
      <c r="AC342" s="13"/>
      <c r="AD342" s="13"/>
      <c r="AE342" s="13"/>
      <c r="AT342" s="243" t="s">
        <v>145</v>
      </c>
      <c r="AU342" s="243" t="s">
        <v>85</v>
      </c>
      <c r="AV342" s="13" t="s">
        <v>83</v>
      </c>
      <c r="AW342" s="13" t="s">
        <v>32</v>
      </c>
      <c r="AX342" s="13" t="s">
        <v>75</v>
      </c>
      <c r="AY342" s="243" t="s">
        <v>136</v>
      </c>
    </row>
    <row r="343" s="14" customFormat="1">
      <c r="A343" s="14"/>
      <c r="B343" s="244"/>
      <c r="C343" s="245"/>
      <c r="D343" s="235" t="s">
        <v>145</v>
      </c>
      <c r="E343" s="246" t="s">
        <v>1</v>
      </c>
      <c r="F343" s="247" t="s">
        <v>215</v>
      </c>
      <c r="G343" s="245"/>
      <c r="H343" s="248">
        <v>67.799999999999997</v>
      </c>
      <c r="I343" s="249"/>
      <c r="J343" s="245"/>
      <c r="K343" s="245"/>
      <c r="L343" s="250"/>
      <c r="M343" s="251"/>
      <c r="N343" s="252"/>
      <c r="O343" s="252"/>
      <c r="P343" s="252"/>
      <c r="Q343" s="252"/>
      <c r="R343" s="252"/>
      <c r="S343" s="252"/>
      <c r="T343" s="253"/>
      <c r="U343" s="14"/>
      <c r="V343" s="14"/>
      <c r="W343" s="14"/>
      <c r="X343" s="14"/>
      <c r="Y343" s="14"/>
      <c r="Z343" s="14"/>
      <c r="AA343" s="14"/>
      <c r="AB343" s="14"/>
      <c r="AC343" s="14"/>
      <c r="AD343" s="14"/>
      <c r="AE343" s="14"/>
      <c r="AT343" s="254" t="s">
        <v>145</v>
      </c>
      <c r="AU343" s="254" t="s">
        <v>85</v>
      </c>
      <c r="AV343" s="14" t="s">
        <v>85</v>
      </c>
      <c r="AW343" s="14" t="s">
        <v>32</v>
      </c>
      <c r="AX343" s="14" t="s">
        <v>75</v>
      </c>
      <c r="AY343" s="254" t="s">
        <v>136</v>
      </c>
    </row>
    <row r="344" s="15" customFormat="1">
      <c r="A344" s="15"/>
      <c r="B344" s="255"/>
      <c r="C344" s="256"/>
      <c r="D344" s="235" t="s">
        <v>145</v>
      </c>
      <c r="E344" s="257" t="s">
        <v>1</v>
      </c>
      <c r="F344" s="258" t="s">
        <v>149</v>
      </c>
      <c r="G344" s="256"/>
      <c r="H344" s="259">
        <v>67.799999999999997</v>
      </c>
      <c r="I344" s="260"/>
      <c r="J344" s="256"/>
      <c r="K344" s="256"/>
      <c r="L344" s="261"/>
      <c r="M344" s="262"/>
      <c r="N344" s="263"/>
      <c r="O344" s="263"/>
      <c r="P344" s="263"/>
      <c r="Q344" s="263"/>
      <c r="R344" s="263"/>
      <c r="S344" s="263"/>
      <c r="T344" s="264"/>
      <c r="U344" s="15"/>
      <c r="V344" s="15"/>
      <c r="W344" s="15"/>
      <c r="X344" s="15"/>
      <c r="Y344" s="15"/>
      <c r="Z344" s="15"/>
      <c r="AA344" s="15"/>
      <c r="AB344" s="15"/>
      <c r="AC344" s="15"/>
      <c r="AD344" s="15"/>
      <c r="AE344" s="15"/>
      <c r="AT344" s="265" t="s">
        <v>145</v>
      </c>
      <c r="AU344" s="265" t="s">
        <v>85</v>
      </c>
      <c r="AV344" s="15" t="s">
        <v>143</v>
      </c>
      <c r="AW344" s="15" t="s">
        <v>32</v>
      </c>
      <c r="AX344" s="15" t="s">
        <v>83</v>
      </c>
      <c r="AY344" s="265" t="s">
        <v>136</v>
      </c>
    </row>
    <row r="345" s="2" customFormat="1" ht="21.75" customHeight="1">
      <c r="A345" s="38"/>
      <c r="B345" s="39"/>
      <c r="C345" s="219" t="s">
        <v>522</v>
      </c>
      <c r="D345" s="219" t="s">
        <v>139</v>
      </c>
      <c r="E345" s="220" t="s">
        <v>523</v>
      </c>
      <c r="F345" s="221" t="s">
        <v>524</v>
      </c>
      <c r="G345" s="222" t="s">
        <v>154</v>
      </c>
      <c r="H345" s="223">
        <v>67.799999999999997</v>
      </c>
      <c r="I345" s="224"/>
      <c r="J345" s="225">
        <f>ROUND(I345*H345,2)</f>
        <v>0</v>
      </c>
      <c r="K345" s="226"/>
      <c r="L345" s="44"/>
      <c r="M345" s="227" t="s">
        <v>1</v>
      </c>
      <c r="N345" s="228" t="s">
        <v>40</v>
      </c>
      <c r="O345" s="91"/>
      <c r="P345" s="229">
        <f>O345*H345</f>
        <v>0</v>
      </c>
      <c r="Q345" s="229">
        <v>0.00025000000000000001</v>
      </c>
      <c r="R345" s="229">
        <f>Q345*H345</f>
        <v>0.01695</v>
      </c>
      <c r="S345" s="229">
        <v>0</v>
      </c>
      <c r="T345" s="230">
        <f>S345*H345</f>
        <v>0</v>
      </c>
      <c r="U345" s="38"/>
      <c r="V345" s="38"/>
      <c r="W345" s="38"/>
      <c r="X345" s="38"/>
      <c r="Y345" s="38"/>
      <c r="Z345" s="38"/>
      <c r="AA345" s="38"/>
      <c r="AB345" s="38"/>
      <c r="AC345" s="38"/>
      <c r="AD345" s="38"/>
      <c r="AE345" s="38"/>
      <c r="AR345" s="231" t="s">
        <v>216</v>
      </c>
      <c r="AT345" s="231" t="s">
        <v>139</v>
      </c>
      <c r="AU345" s="231" t="s">
        <v>85</v>
      </c>
      <c r="AY345" s="17" t="s">
        <v>136</v>
      </c>
      <c r="BE345" s="232">
        <f>IF(N345="základní",J345,0)</f>
        <v>0</v>
      </c>
      <c r="BF345" s="232">
        <f>IF(N345="snížená",J345,0)</f>
        <v>0</v>
      </c>
      <c r="BG345" s="232">
        <f>IF(N345="zákl. přenesená",J345,0)</f>
        <v>0</v>
      </c>
      <c r="BH345" s="232">
        <f>IF(N345="sníž. přenesená",J345,0)</f>
        <v>0</v>
      </c>
      <c r="BI345" s="232">
        <f>IF(N345="nulová",J345,0)</f>
        <v>0</v>
      </c>
      <c r="BJ345" s="17" t="s">
        <v>83</v>
      </c>
      <c r="BK345" s="232">
        <f>ROUND(I345*H345,2)</f>
        <v>0</v>
      </c>
      <c r="BL345" s="17" t="s">
        <v>216</v>
      </c>
      <c r="BM345" s="231" t="s">
        <v>525</v>
      </c>
    </row>
    <row r="346" s="2" customFormat="1" ht="24.15" customHeight="1">
      <c r="A346" s="38"/>
      <c r="B346" s="39"/>
      <c r="C346" s="219" t="s">
        <v>526</v>
      </c>
      <c r="D346" s="219" t="s">
        <v>139</v>
      </c>
      <c r="E346" s="220" t="s">
        <v>527</v>
      </c>
      <c r="F346" s="221" t="s">
        <v>528</v>
      </c>
      <c r="G346" s="222" t="s">
        <v>154</v>
      </c>
      <c r="H346" s="223">
        <v>67.799999999999997</v>
      </c>
      <c r="I346" s="224"/>
      <c r="J346" s="225">
        <f>ROUND(I346*H346,2)</f>
        <v>0</v>
      </c>
      <c r="K346" s="226"/>
      <c r="L346" s="44"/>
      <c r="M346" s="227" t="s">
        <v>1</v>
      </c>
      <c r="N346" s="228" t="s">
        <v>40</v>
      </c>
      <c r="O346" s="91"/>
      <c r="P346" s="229">
        <f>O346*H346</f>
        <v>0</v>
      </c>
      <c r="Q346" s="229">
        <v>0.0047999999999999996</v>
      </c>
      <c r="R346" s="229">
        <f>Q346*H346</f>
        <v>0.32543999999999995</v>
      </c>
      <c r="S346" s="229">
        <v>0</v>
      </c>
      <c r="T346" s="230">
        <f>S346*H346</f>
        <v>0</v>
      </c>
      <c r="U346" s="38"/>
      <c r="V346" s="38"/>
      <c r="W346" s="38"/>
      <c r="X346" s="38"/>
      <c r="Y346" s="38"/>
      <c r="Z346" s="38"/>
      <c r="AA346" s="38"/>
      <c r="AB346" s="38"/>
      <c r="AC346" s="38"/>
      <c r="AD346" s="38"/>
      <c r="AE346" s="38"/>
      <c r="AR346" s="231" t="s">
        <v>216</v>
      </c>
      <c r="AT346" s="231" t="s">
        <v>139</v>
      </c>
      <c r="AU346" s="231" t="s">
        <v>85</v>
      </c>
      <c r="AY346" s="17" t="s">
        <v>136</v>
      </c>
      <c r="BE346" s="232">
        <f>IF(N346="základní",J346,0)</f>
        <v>0</v>
      </c>
      <c r="BF346" s="232">
        <f>IF(N346="snížená",J346,0)</f>
        <v>0</v>
      </c>
      <c r="BG346" s="232">
        <f>IF(N346="zákl. přenesená",J346,0)</f>
        <v>0</v>
      </c>
      <c r="BH346" s="232">
        <f>IF(N346="sníž. přenesená",J346,0)</f>
        <v>0</v>
      </c>
      <c r="BI346" s="232">
        <f>IF(N346="nulová",J346,0)</f>
        <v>0</v>
      </c>
      <c r="BJ346" s="17" t="s">
        <v>83</v>
      </c>
      <c r="BK346" s="232">
        <f>ROUND(I346*H346,2)</f>
        <v>0</v>
      </c>
      <c r="BL346" s="17" t="s">
        <v>216</v>
      </c>
      <c r="BM346" s="231" t="s">
        <v>529</v>
      </c>
    </row>
    <row r="347" s="2" customFormat="1" ht="33" customHeight="1">
      <c r="A347" s="38"/>
      <c r="B347" s="39"/>
      <c r="C347" s="219" t="s">
        <v>530</v>
      </c>
      <c r="D347" s="219" t="s">
        <v>139</v>
      </c>
      <c r="E347" s="220" t="s">
        <v>531</v>
      </c>
      <c r="F347" s="221" t="s">
        <v>532</v>
      </c>
      <c r="G347" s="222" t="s">
        <v>154</v>
      </c>
      <c r="H347" s="223">
        <v>474.60000000000002</v>
      </c>
      <c r="I347" s="224"/>
      <c r="J347" s="225">
        <f>ROUND(I347*H347,2)</f>
        <v>0</v>
      </c>
      <c r="K347" s="226"/>
      <c r="L347" s="44"/>
      <c r="M347" s="227" t="s">
        <v>1</v>
      </c>
      <c r="N347" s="228" t="s">
        <v>40</v>
      </c>
      <c r="O347" s="91"/>
      <c r="P347" s="229">
        <f>O347*H347</f>
        <v>0</v>
      </c>
      <c r="Q347" s="229">
        <v>0.0016000000000000001</v>
      </c>
      <c r="R347" s="229">
        <f>Q347*H347</f>
        <v>0.75936000000000003</v>
      </c>
      <c r="S347" s="229">
        <v>0</v>
      </c>
      <c r="T347" s="230">
        <f>S347*H347</f>
        <v>0</v>
      </c>
      <c r="U347" s="38"/>
      <c r="V347" s="38"/>
      <c r="W347" s="38"/>
      <c r="X347" s="38"/>
      <c r="Y347" s="38"/>
      <c r="Z347" s="38"/>
      <c r="AA347" s="38"/>
      <c r="AB347" s="38"/>
      <c r="AC347" s="38"/>
      <c r="AD347" s="38"/>
      <c r="AE347" s="38"/>
      <c r="AR347" s="231" t="s">
        <v>216</v>
      </c>
      <c r="AT347" s="231" t="s">
        <v>139</v>
      </c>
      <c r="AU347" s="231" t="s">
        <v>85</v>
      </c>
      <c r="AY347" s="17" t="s">
        <v>136</v>
      </c>
      <c r="BE347" s="232">
        <f>IF(N347="základní",J347,0)</f>
        <v>0</v>
      </c>
      <c r="BF347" s="232">
        <f>IF(N347="snížená",J347,0)</f>
        <v>0</v>
      </c>
      <c r="BG347" s="232">
        <f>IF(N347="zákl. přenesená",J347,0)</f>
        <v>0</v>
      </c>
      <c r="BH347" s="232">
        <f>IF(N347="sníž. přenesená",J347,0)</f>
        <v>0</v>
      </c>
      <c r="BI347" s="232">
        <f>IF(N347="nulová",J347,0)</f>
        <v>0</v>
      </c>
      <c r="BJ347" s="17" t="s">
        <v>83</v>
      </c>
      <c r="BK347" s="232">
        <f>ROUND(I347*H347,2)</f>
        <v>0</v>
      </c>
      <c r="BL347" s="17" t="s">
        <v>216</v>
      </c>
      <c r="BM347" s="231" t="s">
        <v>533</v>
      </c>
    </row>
    <row r="348" s="14" customFormat="1">
      <c r="A348" s="14"/>
      <c r="B348" s="244"/>
      <c r="C348" s="245"/>
      <c r="D348" s="235" t="s">
        <v>145</v>
      </c>
      <c r="E348" s="245"/>
      <c r="F348" s="247" t="s">
        <v>534</v>
      </c>
      <c r="G348" s="245"/>
      <c r="H348" s="248">
        <v>474.60000000000002</v>
      </c>
      <c r="I348" s="249"/>
      <c r="J348" s="245"/>
      <c r="K348" s="245"/>
      <c r="L348" s="250"/>
      <c r="M348" s="251"/>
      <c r="N348" s="252"/>
      <c r="O348" s="252"/>
      <c r="P348" s="252"/>
      <c r="Q348" s="252"/>
      <c r="R348" s="252"/>
      <c r="S348" s="252"/>
      <c r="T348" s="253"/>
      <c r="U348" s="14"/>
      <c r="V348" s="14"/>
      <c r="W348" s="14"/>
      <c r="X348" s="14"/>
      <c r="Y348" s="14"/>
      <c r="Z348" s="14"/>
      <c r="AA348" s="14"/>
      <c r="AB348" s="14"/>
      <c r="AC348" s="14"/>
      <c r="AD348" s="14"/>
      <c r="AE348" s="14"/>
      <c r="AT348" s="254" t="s">
        <v>145</v>
      </c>
      <c r="AU348" s="254" t="s">
        <v>85</v>
      </c>
      <c r="AV348" s="14" t="s">
        <v>85</v>
      </c>
      <c r="AW348" s="14" t="s">
        <v>4</v>
      </c>
      <c r="AX348" s="14" t="s">
        <v>83</v>
      </c>
      <c r="AY348" s="254" t="s">
        <v>136</v>
      </c>
    </row>
    <row r="349" s="2" customFormat="1" ht="21.75" customHeight="1">
      <c r="A349" s="38"/>
      <c r="B349" s="39"/>
      <c r="C349" s="219" t="s">
        <v>535</v>
      </c>
      <c r="D349" s="219" t="s">
        <v>139</v>
      </c>
      <c r="E349" s="220" t="s">
        <v>536</v>
      </c>
      <c r="F349" s="221" t="s">
        <v>537</v>
      </c>
      <c r="G349" s="222" t="s">
        <v>154</v>
      </c>
      <c r="H349" s="223">
        <v>67.799999999999997</v>
      </c>
      <c r="I349" s="224"/>
      <c r="J349" s="225">
        <f>ROUND(I349*H349,2)</f>
        <v>0</v>
      </c>
      <c r="K349" s="226"/>
      <c r="L349" s="44"/>
      <c r="M349" s="227" t="s">
        <v>1</v>
      </c>
      <c r="N349" s="228" t="s">
        <v>40</v>
      </c>
      <c r="O349" s="91"/>
      <c r="P349" s="229">
        <f>O349*H349</f>
        <v>0</v>
      </c>
      <c r="Q349" s="229">
        <v>0.00066</v>
      </c>
      <c r="R349" s="229">
        <f>Q349*H349</f>
        <v>0.044747999999999996</v>
      </c>
      <c r="S349" s="229">
        <v>0</v>
      </c>
      <c r="T349" s="230">
        <f>S349*H349</f>
        <v>0</v>
      </c>
      <c r="U349" s="38"/>
      <c r="V349" s="38"/>
      <c r="W349" s="38"/>
      <c r="X349" s="38"/>
      <c r="Y349" s="38"/>
      <c r="Z349" s="38"/>
      <c r="AA349" s="38"/>
      <c r="AB349" s="38"/>
      <c r="AC349" s="38"/>
      <c r="AD349" s="38"/>
      <c r="AE349" s="38"/>
      <c r="AR349" s="231" t="s">
        <v>216</v>
      </c>
      <c r="AT349" s="231" t="s">
        <v>139</v>
      </c>
      <c r="AU349" s="231" t="s">
        <v>85</v>
      </c>
      <c r="AY349" s="17" t="s">
        <v>136</v>
      </c>
      <c r="BE349" s="232">
        <f>IF(N349="základní",J349,0)</f>
        <v>0</v>
      </c>
      <c r="BF349" s="232">
        <f>IF(N349="snížená",J349,0)</f>
        <v>0</v>
      </c>
      <c r="BG349" s="232">
        <f>IF(N349="zákl. přenesená",J349,0)</f>
        <v>0</v>
      </c>
      <c r="BH349" s="232">
        <f>IF(N349="sníž. přenesená",J349,0)</f>
        <v>0</v>
      </c>
      <c r="BI349" s="232">
        <f>IF(N349="nulová",J349,0)</f>
        <v>0</v>
      </c>
      <c r="BJ349" s="17" t="s">
        <v>83</v>
      </c>
      <c r="BK349" s="232">
        <f>ROUND(I349*H349,2)</f>
        <v>0</v>
      </c>
      <c r="BL349" s="17" t="s">
        <v>216</v>
      </c>
      <c r="BM349" s="231" t="s">
        <v>538</v>
      </c>
    </row>
    <row r="350" s="12" customFormat="1" ht="22.8" customHeight="1">
      <c r="A350" s="12"/>
      <c r="B350" s="203"/>
      <c r="C350" s="204"/>
      <c r="D350" s="205" t="s">
        <v>74</v>
      </c>
      <c r="E350" s="217" t="s">
        <v>539</v>
      </c>
      <c r="F350" s="217" t="s">
        <v>540</v>
      </c>
      <c r="G350" s="204"/>
      <c r="H350" s="204"/>
      <c r="I350" s="207"/>
      <c r="J350" s="218">
        <f>BK350</f>
        <v>0</v>
      </c>
      <c r="K350" s="204"/>
      <c r="L350" s="209"/>
      <c r="M350" s="210"/>
      <c r="N350" s="211"/>
      <c r="O350" s="211"/>
      <c r="P350" s="212">
        <f>SUM(P351:P357)</f>
        <v>0</v>
      </c>
      <c r="Q350" s="211"/>
      <c r="R350" s="212">
        <f>SUM(R351:R357)</f>
        <v>0.31924799999999998</v>
      </c>
      <c r="S350" s="211"/>
      <c r="T350" s="213">
        <f>SUM(T351:T357)</f>
        <v>0.03286</v>
      </c>
      <c r="U350" s="12"/>
      <c r="V350" s="12"/>
      <c r="W350" s="12"/>
      <c r="X350" s="12"/>
      <c r="Y350" s="12"/>
      <c r="Z350" s="12"/>
      <c r="AA350" s="12"/>
      <c r="AB350" s="12"/>
      <c r="AC350" s="12"/>
      <c r="AD350" s="12"/>
      <c r="AE350" s="12"/>
      <c r="AR350" s="214" t="s">
        <v>85</v>
      </c>
      <c r="AT350" s="215" t="s">
        <v>74</v>
      </c>
      <c r="AU350" s="215" t="s">
        <v>83</v>
      </c>
      <c r="AY350" s="214" t="s">
        <v>136</v>
      </c>
      <c r="BK350" s="216">
        <f>SUM(BK351:BK357)</f>
        <v>0</v>
      </c>
    </row>
    <row r="351" s="2" customFormat="1" ht="24.15" customHeight="1">
      <c r="A351" s="38"/>
      <c r="B351" s="39"/>
      <c r="C351" s="219" t="s">
        <v>541</v>
      </c>
      <c r="D351" s="219" t="s">
        <v>139</v>
      </c>
      <c r="E351" s="220" t="s">
        <v>542</v>
      </c>
      <c r="F351" s="221" t="s">
        <v>543</v>
      </c>
      <c r="G351" s="222" t="s">
        <v>154</v>
      </c>
      <c r="H351" s="223">
        <v>435.19999999999999</v>
      </c>
      <c r="I351" s="224"/>
      <c r="J351" s="225">
        <f>ROUND(I351*H351,2)</f>
        <v>0</v>
      </c>
      <c r="K351" s="226"/>
      <c r="L351" s="44"/>
      <c r="M351" s="227" t="s">
        <v>1</v>
      </c>
      <c r="N351" s="228" t="s">
        <v>40</v>
      </c>
      <c r="O351" s="91"/>
      <c r="P351" s="229">
        <f>O351*H351</f>
        <v>0</v>
      </c>
      <c r="Q351" s="229">
        <v>0</v>
      </c>
      <c r="R351" s="229">
        <f>Q351*H351</f>
        <v>0</v>
      </c>
      <c r="S351" s="229">
        <v>0</v>
      </c>
      <c r="T351" s="230">
        <f>S351*H351</f>
        <v>0</v>
      </c>
      <c r="U351" s="38"/>
      <c r="V351" s="38"/>
      <c r="W351" s="38"/>
      <c r="X351" s="38"/>
      <c r="Y351" s="38"/>
      <c r="Z351" s="38"/>
      <c r="AA351" s="38"/>
      <c r="AB351" s="38"/>
      <c r="AC351" s="38"/>
      <c r="AD351" s="38"/>
      <c r="AE351" s="38"/>
      <c r="AR351" s="231" t="s">
        <v>216</v>
      </c>
      <c r="AT351" s="231" t="s">
        <v>139</v>
      </c>
      <c r="AU351" s="231" t="s">
        <v>85</v>
      </c>
      <c r="AY351" s="17" t="s">
        <v>136</v>
      </c>
      <c r="BE351" s="232">
        <f>IF(N351="základní",J351,0)</f>
        <v>0</v>
      </c>
      <c r="BF351" s="232">
        <f>IF(N351="snížená",J351,0)</f>
        <v>0</v>
      </c>
      <c r="BG351" s="232">
        <f>IF(N351="zákl. přenesená",J351,0)</f>
        <v>0</v>
      </c>
      <c r="BH351" s="232">
        <f>IF(N351="sníž. přenesená",J351,0)</f>
        <v>0</v>
      </c>
      <c r="BI351" s="232">
        <f>IF(N351="nulová",J351,0)</f>
        <v>0</v>
      </c>
      <c r="BJ351" s="17" t="s">
        <v>83</v>
      </c>
      <c r="BK351" s="232">
        <f>ROUND(I351*H351,2)</f>
        <v>0</v>
      </c>
      <c r="BL351" s="17" t="s">
        <v>216</v>
      </c>
      <c r="BM351" s="231" t="s">
        <v>544</v>
      </c>
    </row>
    <row r="352" s="13" customFormat="1">
      <c r="A352" s="13"/>
      <c r="B352" s="233"/>
      <c r="C352" s="234"/>
      <c r="D352" s="235" t="s">
        <v>145</v>
      </c>
      <c r="E352" s="236" t="s">
        <v>1</v>
      </c>
      <c r="F352" s="237" t="s">
        <v>146</v>
      </c>
      <c r="G352" s="234"/>
      <c r="H352" s="236" t="s">
        <v>1</v>
      </c>
      <c r="I352" s="238"/>
      <c r="J352" s="234"/>
      <c r="K352" s="234"/>
      <c r="L352" s="239"/>
      <c r="M352" s="240"/>
      <c r="N352" s="241"/>
      <c r="O352" s="241"/>
      <c r="P352" s="241"/>
      <c r="Q352" s="241"/>
      <c r="R352" s="241"/>
      <c r="S352" s="241"/>
      <c r="T352" s="242"/>
      <c r="U352" s="13"/>
      <c r="V352" s="13"/>
      <c r="W352" s="13"/>
      <c r="X352" s="13"/>
      <c r="Y352" s="13"/>
      <c r="Z352" s="13"/>
      <c r="AA352" s="13"/>
      <c r="AB352" s="13"/>
      <c r="AC352" s="13"/>
      <c r="AD352" s="13"/>
      <c r="AE352" s="13"/>
      <c r="AT352" s="243" t="s">
        <v>145</v>
      </c>
      <c r="AU352" s="243" t="s">
        <v>85</v>
      </c>
      <c r="AV352" s="13" t="s">
        <v>83</v>
      </c>
      <c r="AW352" s="13" t="s">
        <v>32</v>
      </c>
      <c r="AX352" s="13" t="s">
        <v>75</v>
      </c>
      <c r="AY352" s="243" t="s">
        <v>136</v>
      </c>
    </row>
    <row r="353" s="14" customFormat="1">
      <c r="A353" s="14"/>
      <c r="B353" s="244"/>
      <c r="C353" s="245"/>
      <c r="D353" s="235" t="s">
        <v>145</v>
      </c>
      <c r="E353" s="246" t="s">
        <v>1</v>
      </c>
      <c r="F353" s="247" t="s">
        <v>545</v>
      </c>
      <c r="G353" s="245"/>
      <c r="H353" s="248">
        <v>435.19999999999999</v>
      </c>
      <c r="I353" s="249"/>
      <c r="J353" s="245"/>
      <c r="K353" s="245"/>
      <c r="L353" s="250"/>
      <c r="M353" s="251"/>
      <c r="N353" s="252"/>
      <c r="O353" s="252"/>
      <c r="P353" s="252"/>
      <c r="Q353" s="252"/>
      <c r="R353" s="252"/>
      <c r="S353" s="252"/>
      <c r="T353" s="253"/>
      <c r="U353" s="14"/>
      <c r="V353" s="14"/>
      <c r="W353" s="14"/>
      <c r="X353" s="14"/>
      <c r="Y353" s="14"/>
      <c r="Z353" s="14"/>
      <c r="AA353" s="14"/>
      <c r="AB353" s="14"/>
      <c r="AC353" s="14"/>
      <c r="AD353" s="14"/>
      <c r="AE353" s="14"/>
      <c r="AT353" s="254" t="s">
        <v>145</v>
      </c>
      <c r="AU353" s="254" t="s">
        <v>85</v>
      </c>
      <c r="AV353" s="14" t="s">
        <v>85</v>
      </c>
      <c r="AW353" s="14" t="s">
        <v>32</v>
      </c>
      <c r="AX353" s="14" t="s">
        <v>75</v>
      </c>
      <c r="AY353" s="254" t="s">
        <v>136</v>
      </c>
    </row>
    <row r="354" s="15" customFormat="1">
      <c r="A354" s="15"/>
      <c r="B354" s="255"/>
      <c r="C354" s="256"/>
      <c r="D354" s="235" t="s">
        <v>145</v>
      </c>
      <c r="E354" s="257" t="s">
        <v>1</v>
      </c>
      <c r="F354" s="258" t="s">
        <v>149</v>
      </c>
      <c r="G354" s="256"/>
      <c r="H354" s="259">
        <v>435.19999999999999</v>
      </c>
      <c r="I354" s="260"/>
      <c r="J354" s="256"/>
      <c r="K354" s="256"/>
      <c r="L354" s="261"/>
      <c r="M354" s="262"/>
      <c r="N354" s="263"/>
      <c r="O354" s="263"/>
      <c r="P354" s="263"/>
      <c r="Q354" s="263"/>
      <c r="R354" s="263"/>
      <c r="S354" s="263"/>
      <c r="T354" s="264"/>
      <c r="U354" s="15"/>
      <c r="V354" s="15"/>
      <c r="W354" s="15"/>
      <c r="X354" s="15"/>
      <c r="Y354" s="15"/>
      <c r="Z354" s="15"/>
      <c r="AA354" s="15"/>
      <c r="AB354" s="15"/>
      <c r="AC354" s="15"/>
      <c r="AD354" s="15"/>
      <c r="AE354" s="15"/>
      <c r="AT354" s="265" t="s">
        <v>145</v>
      </c>
      <c r="AU354" s="265" t="s">
        <v>85</v>
      </c>
      <c r="AV354" s="15" t="s">
        <v>143</v>
      </c>
      <c r="AW354" s="15" t="s">
        <v>32</v>
      </c>
      <c r="AX354" s="15" t="s">
        <v>83</v>
      </c>
      <c r="AY354" s="265" t="s">
        <v>136</v>
      </c>
    </row>
    <row r="355" s="2" customFormat="1" ht="16.5" customHeight="1">
      <c r="A355" s="38"/>
      <c r="B355" s="39"/>
      <c r="C355" s="219" t="s">
        <v>546</v>
      </c>
      <c r="D355" s="219" t="s">
        <v>139</v>
      </c>
      <c r="E355" s="220" t="s">
        <v>547</v>
      </c>
      <c r="F355" s="221" t="s">
        <v>548</v>
      </c>
      <c r="G355" s="222" t="s">
        <v>154</v>
      </c>
      <c r="H355" s="223">
        <v>106</v>
      </c>
      <c r="I355" s="224"/>
      <c r="J355" s="225">
        <f>ROUND(I355*H355,2)</f>
        <v>0</v>
      </c>
      <c r="K355" s="226"/>
      <c r="L355" s="44"/>
      <c r="M355" s="227" t="s">
        <v>1</v>
      </c>
      <c r="N355" s="228" t="s">
        <v>40</v>
      </c>
      <c r="O355" s="91"/>
      <c r="P355" s="229">
        <f>O355*H355</f>
        <v>0</v>
      </c>
      <c r="Q355" s="229">
        <v>0.001</v>
      </c>
      <c r="R355" s="229">
        <f>Q355*H355</f>
        <v>0.106</v>
      </c>
      <c r="S355" s="229">
        <v>0.00031</v>
      </c>
      <c r="T355" s="230">
        <f>S355*H355</f>
        <v>0.03286</v>
      </c>
      <c r="U355" s="38"/>
      <c r="V355" s="38"/>
      <c r="W355" s="38"/>
      <c r="X355" s="38"/>
      <c r="Y355" s="38"/>
      <c r="Z355" s="38"/>
      <c r="AA355" s="38"/>
      <c r="AB355" s="38"/>
      <c r="AC355" s="38"/>
      <c r="AD355" s="38"/>
      <c r="AE355" s="38"/>
      <c r="AR355" s="231" t="s">
        <v>216</v>
      </c>
      <c r="AT355" s="231" t="s">
        <v>139</v>
      </c>
      <c r="AU355" s="231" t="s">
        <v>85</v>
      </c>
      <c r="AY355" s="17" t="s">
        <v>136</v>
      </c>
      <c r="BE355" s="232">
        <f>IF(N355="základní",J355,0)</f>
        <v>0</v>
      </c>
      <c r="BF355" s="232">
        <f>IF(N355="snížená",J355,0)</f>
        <v>0</v>
      </c>
      <c r="BG355" s="232">
        <f>IF(N355="zákl. přenesená",J355,0)</f>
        <v>0</v>
      </c>
      <c r="BH355" s="232">
        <f>IF(N355="sníž. přenesená",J355,0)</f>
        <v>0</v>
      </c>
      <c r="BI355" s="232">
        <f>IF(N355="nulová",J355,0)</f>
        <v>0</v>
      </c>
      <c r="BJ355" s="17" t="s">
        <v>83</v>
      </c>
      <c r="BK355" s="232">
        <f>ROUND(I355*H355,2)</f>
        <v>0</v>
      </c>
      <c r="BL355" s="17" t="s">
        <v>216</v>
      </c>
      <c r="BM355" s="231" t="s">
        <v>549</v>
      </c>
    </row>
    <row r="356" s="2" customFormat="1" ht="24.15" customHeight="1">
      <c r="A356" s="38"/>
      <c r="B356" s="39"/>
      <c r="C356" s="219" t="s">
        <v>550</v>
      </c>
      <c r="D356" s="219" t="s">
        <v>139</v>
      </c>
      <c r="E356" s="220" t="s">
        <v>551</v>
      </c>
      <c r="F356" s="221" t="s">
        <v>552</v>
      </c>
      <c r="G356" s="222" t="s">
        <v>154</v>
      </c>
      <c r="H356" s="223">
        <v>435.19999999999999</v>
      </c>
      <c r="I356" s="224"/>
      <c r="J356" s="225">
        <f>ROUND(I356*H356,2)</f>
        <v>0</v>
      </c>
      <c r="K356" s="226"/>
      <c r="L356" s="44"/>
      <c r="M356" s="227" t="s">
        <v>1</v>
      </c>
      <c r="N356" s="228" t="s">
        <v>40</v>
      </c>
      <c r="O356" s="91"/>
      <c r="P356" s="229">
        <f>O356*H356</f>
        <v>0</v>
      </c>
      <c r="Q356" s="229">
        <v>0.00020000000000000001</v>
      </c>
      <c r="R356" s="229">
        <f>Q356*H356</f>
        <v>0.087040000000000006</v>
      </c>
      <c r="S356" s="229">
        <v>0</v>
      </c>
      <c r="T356" s="230">
        <f>S356*H356</f>
        <v>0</v>
      </c>
      <c r="U356" s="38"/>
      <c r="V356" s="38"/>
      <c r="W356" s="38"/>
      <c r="X356" s="38"/>
      <c r="Y356" s="38"/>
      <c r="Z356" s="38"/>
      <c r="AA356" s="38"/>
      <c r="AB356" s="38"/>
      <c r="AC356" s="38"/>
      <c r="AD356" s="38"/>
      <c r="AE356" s="38"/>
      <c r="AR356" s="231" t="s">
        <v>216</v>
      </c>
      <c r="AT356" s="231" t="s">
        <v>139</v>
      </c>
      <c r="AU356" s="231" t="s">
        <v>85</v>
      </c>
      <c r="AY356" s="17" t="s">
        <v>136</v>
      </c>
      <c r="BE356" s="232">
        <f>IF(N356="základní",J356,0)</f>
        <v>0</v>
      </c>
      <c r="BF356" s="232">
        <f>IF(N356="snížená",J356,0)</f>
        <v>0</v>
      </c>
      <c r="BG356" s="232">
        <f>IF(N356="zákl. přenesená",J356,0)</f>
        <v>0</v>
      </c>
      <c r="BH356" s="232">
        <f>IF(N356="sníž. přenesená",J356,0)</f>
        <v>0</v>
      </c>
      <c r="BI356" s="232">
        <f>IF(N356="nulová",J356,0)</f>
        <v>0</v>
      </c>
      <c r="BJ356" s="17" t="s">
        <v>83</v>
      </c>
      <c r="BK356" s="232">
        <f>ROUND(I356*H356,2)</f>
        <v>0</v>
      </c>
      <c r="BL356" s="17" t="s">
        <v>216</v>
      </c>
      <c r="BM356" s="231" t="s">
        <v>553</v>
      </c>
    </row>
    <row r="357" s="2" customFormat="1" ht="24.15" customHeight="1">
      <c r="A357" s="38"/>
      <c r="B357" s="39"/>
      <c r="C357" s="219" t="s">
        <v>554</v>
      </c>
      <c r="D357" s="219" t="s">
        <v>139</v>
      </c>
      <c r="E357" s="220" t="s">
        <v>555</v>
      </c>
      <c r="F357" s="221" t="s">
        <v>556</v>
      </c>
      <c r="G357" s="222" t="s">
        <v>154</v>
      </c>
      <c r="H357" s="223">
        <v>435.19999999999999</v>
      </c>
      <c r="I357" s="224"/>
      <c r="J357" s="225">
        <f>ROUND(I357*H357,2)</f>
        <v>0</v>
      </c>
      <c r="K357" s="226"/>
      <c r="L357" s="44"/>
      <c r="M357" s="227" t="s">
        <v>1</v>
      </c>
      <c r="N357" s="228" t="s">
        <v>40</v>
      </c>
      <c r="O357" s="91"/>
      <c r="P357" s="229">
        <f>O357*H357</f>
        <v>0</v>
      </c>
      <c r="Q357" s="229">
        <v>0.00029</v>
      </c>
      <c r="R357" s="229">
        <f>Q357*H357</f>
        <v>0.12620799999999999</v>
      </c>
      <c r="S357" s="229">
        <v>0</v>
      </c>
      <c r="T357" s="230">
        <f>S357*H357</f>
        <v>0</v>
      </c>
      <c r="U357" s="38"/>
      <c r="V357" s="38"/>
      <c r="W357" s="38"/>
      <c r="X357" s="38"/>
      <c r="Y357" s="38"/>
      <c r="Z357" s="38"/>
      <c r="AA357" s="38"/>
      <c r="AB357" s="38"/>
      <c r="AC357" s="38"/>
      <c r="AD357" s="38"/>
      <c r="AE357" s="38"/>
      <c r="AR357" s="231" t="s">
        <v>216</v>
      </c>
      <c r="AT357" s="231" t="s">
        <v>139</v>
      </c>
      <c r="AU357" s="231" t="s">
        <v>85</v>
      </c>
      <c r="AY357" s="17" t="s">
        <v>136</v>
      </c>
      <c r="BE357" s="232">
        <f>IF(N357="základní",J357,0)</f>
        <v>0</v>
      </c>
      <c r="BF357" s="232">
        <f>IF(N357="snížená",J357,0)</f>
        <v>0</v>
      </c>
      <c r="BG357" s="232">
        <f>IF(N357="zákl. přenesená",J357,0)</f>
        <v>0</v>
      </c>
      <c r="BH357" s="232">
        <f>IF(N357="sníž. přenesená",J357,0)</f>
        <v>0</v>
      </c>
      <c r="BI357" s="232">
        <f>IF(N357="nulová",J357,0)</f>
        <v>0</v>
      </c>
      <c r="BJ357" s="17" t="s">
        <v>83</v>
      </c>
      <c r="BK357" s="232">
        <f>ROUND(I357*H357,2)</f>
        <v>0</v>
      </c>
      <c r="BL357" s="17" t="s">
        <v>216</v>
      </c>
      <c r="BM357" s="231" t="s">
        <v>557</v>
      </c>
    </row>
    <row r="358" s="12" customFormat="1" ht="25.92" customHeight="1">
      <c r="A358" s="12"/>
      <c r="B358" s="203"/>
      <c r="C358" s="204"/>
      <c r="D358" s="205" t="s">
        <v>74</v>
      </c>
      <c r="E358" s="206" t="s">
        <v>330</v>
      </c>
      <c r="F358" s="206" t="s">
        <v>558</v>
      </c>
      <c r="G358" s="204"/>
      <c r="H358" s="204"/>
      <c r="I358" s="207"/>
      <c r="J358" s="208">
        <f>BK358</f>
        <v>0</v>
      </c>
      <c r="K358" s="204"/>
      <c r="L358" s="209"/>
      <c r="M358" s="210"/>
      <c r="N358" s="211"/>
      <c r="O358" s="211"/>
      <c r="P358" s="212">
        <f>P359</f>
        <v>0</v>
      </c>
      <c r="Q358" s="211"/>
      <c r="R358" s="212">
        <f>R359</f>
        <v>0</v>
      </c>
      <c r="S358" s="211"/>
      <c r="T358" s="213">
        <f>T359</f>
        <v>0</v>
      </c>
      <c r="U358" s="12"/>
      <c r="V358" s="12"/>
      <c r="W358" s="12"/>
      <c r="X358" s="12"/>
      <c r="Y358" s="12"/>
      <c r="Z358" s="12"/>
      <c r="AA358" s="12"/>
      <c r="AB358" s="12"/>
      <c r="AC358" s="12"/>
      <c r="AD358" s="12"/>
      <c r="AE358" s="12"/>
      <c r="AR358" s="214" t="s">
        <v>137</v>
      </c>
      <c r="AT358" s="215" t="s">
        <v>74</v>
      </c>
      <c r="AU358" s="215" t="s">
        <v>75</v>
      </c>
      <c r="AY358" s="214" t="s">
        <v>136</v>
      </c>
      <c r="BK358" s="216">
        <f>BK359</f>
        <v>0</v>
      </c>
    </row>
    <row r="359" s="12" customFormat="1" ht="22.8" customHeight="1">
      <c r="A359" s="12"/>
      <c r="B359" s="203"/>
      <c r="C359" s="204"/>
      <c r="D359" s="205" t="s">
        <v>74</v>
      </c>
      <c r="E359" s="217" t="s">
        <v>559</v>
      </c>
      <c r="F359" s="217" t="s">
        <v>560</v>
      </c>
      <c r="G359" s="204"/>
      <c r="H359" s="204"/>
      <c r="I359" s="207"/>
      <c r="J359" s="218">
        <f>BK359</f>
        <v>0</v>
      </c>
      <c r="K359" s="204"/>
      <c r="L359" s="209"/>
      <c r="M359" s="210"/>
      <c r="N359" s="211"/>
      <c r="O359" s="211"/>
      <c r="P359" s="212">
        <f>SUM(P360:P361)</f>
        <v>0</v>
      </c>
      <c r="Q359" s="211"/>
      <c r="R359" s="212">
        <f>SUM(R360:R361)</f>
        <v>0</v>
      </c>
      <c r="S359" s="211"/>
      <c r="T359" s="213">
        <f>SUM(T360:T361)</f>
        <v>0</v>
      </c>
      <c r="U359" s="12"/>
      <c r="V359" s="12"/>
      <c r="W359" s="12"/>
      <c r="X359" s="12"/>
      <c r="Y359" s="12"/>
      <c r="Z359" s="12"/>
      <c r="AA359" s="12"/>
      <c r="AB359" s="12"/>
      <c r="AC359" s="12"/>
      <c r="AD359" s="12"/>
      <c r="AE359" s="12"/>
      <c r="AR359" s="214" t="s">
        <v>137</v>
      </c>
      <c r="AT359" s="215" t="s">
        <v>74</v>
      </c>
      <c r="AU359" s="215" t="s">
        <v>83</v>
      </c>
      <c r="AY359" s="214" t="s">
        <v>136</v>
      </c>
      <c r="BK359" s="216">
        <f>SUM(BK360:BK361)</f>
        <v>0</v>
      </c>
    </row>
    <row r="360" s="2" customFormat="1" ht="16.5" customHeight="1">
      <c r="A360" s="38"/>
      <c r="B360" s="39"/>
      <c r="C360" s="219" t="s">
        <v>561</v>
      </c>
      <c r="D360" s="219" t="s">
        <v>139</v>
      </c>
      <c r="E360" s="220" t="s">
        <v>562</v>
      </c>
      <c r="F360" s="221" t="s">
        <v>563</v>
      </c>
      <c r="G360" s="222" t="s">
        <v>564</v>
      </c>
      <c r="H360" s="223">
        <v>2</v>
      </c>
      <c r="I360" s="224"/>
      <c r="J360" s="225">
        <f>ROUND(I360*H360,2)</f>
        <v>0</v>
      </c>
      <c r="K360" s="226"/>
      <c r="L360" s="44"/>
      <c r="M360" s="227" t="s">
        <v>1</v>
      </c>
      <c r="N360" s="228" t="s">
        <v>40</v>
      </c>
      <c r="O360" s="91"/>
      <c r="P360" s="229">
        <f>O360*H360</f>
        <v>0</v>
      </c>
      <c r="Q360" s="229">
        <v>0</v>
      </c>
      <c r="R360" s="229">
        <f>Q360*H360</f>
        <v>0</v>
      </c>
      <c r="S360" s="229">
        <v>0</v>
      </c>
      <c r="T360" s="230">
        <f>S360*H360</f>
        <v>0</v>
      </c>
      <c r="U360" s="38"/>
      <c r="V360" s="38"/>
      <c r="W360" s="38"/>
      <c r="X360" s="38"/>
      <c r="Y360" s="38"/>
      <c r="Z360" s="38"/>
      <c r="AA360" s="38"/>
      <c r="AB360" s="38"/>
      <c r="AC360" s="38"/>
      <c r="AD360" s="38"/>
      <c r="AE360" s="38"/>
      <c r="AR360" s="231" t="s">
        <v>469</v>
      </c>
      <c r="AT360" s="231" t="s">
        <v>139</v>
      </c>
      <c r="AU360" s="231" t="s">
        <v>85</v>
      </c>
      <c r="AY360" s="17" t="s">
        <v>136</v>
      </c>
      <c r="BE360" s="232">
        <f>IF(N360="základní",J360,0)</f>
        <v>0</v>
      </c>
      <c r="BF360" s="232">
        <f>IF(N360="snížená",J360,0)</f>
        <v>0</v>
      </c>
      <c r="BG360" s="232">
        <f>IF(N360="zákl. přenesená",J360,0)</f>
        <v>0</v>
      </c>
      <c r="BH360" s="232">
        <f>IF(N360="sníž. přenesená",J360,0)</f>
        <v>0</v>
      </c>
      <c r="BI360" s="232">
        <f>IF(N360="nulová",J360,0)</f>
        <v>0</v>
      </c>
      <c r="BJ360" s="17" t="s">
        <v>83</v>
      </c>
      <c r="BK360" s="232">
        <f>ROUND(I360*H360,2)</f>
        <v>0</v>
      </c>
      <c r="BL360" s="17" t="s">
        <v>469</v>
      </c>
      <c r="BM360" s="231" t="s">
        <v>565</v>
      </c>
    </row>
    <row r="361" s="2" customFormat="1">
      <c r="A361" s="38"/>
      <c r="B361" s="39"/>
      <c r="C361" s="40"/>
      <c r="D361" s="235" t="s">
        <v>334</v>
      </c>
      <c r="E361" s="40"/>
      <c r="F361" s="277" t="s">
        <v>566</v>
      </c>
      <c r="G361" s="40"/>
      <c r="H361" s="40"/>
      <c r="I361" s="278"/>
      <c r="J361" s="40"/>
      <c r="K361" s="40"/>
      <c r="L361" s="44"/>
      <c r="M361" s="279"/>
      <c r="N361" s="280"/>
      <c r="O361" s="91"/>
      <c r="P361" s="91"/>
      <c r="Q361" s="91"/>
      <c r="R361" s="91"/>
      <c r="S361" s="91"/>
      <c r="T361" s="92"/>
      <c r="U361" s="38"/>
      <c r="V361" s="38"/>
      <c r="W361" s="38"/>
      <c r="X361" s="38"/>
      <c r="Y361" s="38"/>
      <c r="Z361" s="38"/>
      <c r="AA361" s="38"/>
      <c r="AB361" s="38"/>
      <c r="AC361" s="38"/>
      <c r="AD361" s="38"/>
      <c r="AE361" s="38"/>
      <c r="AT361" s="17" t="s">
        <v>334</v>
      </c>
      <c r="AU361" s="17" t="s">
        <v>85</v>
      </c>
    </row>
    <row r="362" s="12" customFormat="1" ht="25.92" customHeight="1">
      <c r="A362" s="12"/>
      <c r="B362" s="203"/>
      <c r="C362" s="204"/>
      <c r="D362" s="205" t="s">
        <v>74</v>
      </c>
      <c r="E362" s="206" t="s">
        <v>567</v>
      </c>
      <c r="F362" s="206" t="s">
        <v>568</v>
      </c>
      <c r="G362" s="204"/>
      <c r="H362" s="204"/>
      <c r="I362" s="207"/>
      <c r="J362" s="208">
        <f>BK362</f>
        <v>0</v>
      </c>
      <c r="K362" s="204"/>
      <c r="L362" s="209"/>
      <c r="M362" s="210"/>
      <c r="N362" s="211"/>
      <c r="O362" s="211"/>
      <c r="P362" s="212">
        <f>P363</f>
        <v>0</v>
      </c>
      <c r="Q362" s="211"/>
      <c r="R362" s="212">
        <f>R363</f>
        <v>0</v>
      </c>
      <c r="S362" s="211"/>
      <c r="T362" s="213">
        <f>T363</f>
        <v>0</v>
      </c>
      <c r="U362" s="12"/>
      <c r="V362" s="12"/>
      <c r="W362" s="12"/>
      <c r="X362" s="12"/>
      <c r="Y362" s="12"/>
      <c r="Z362" s="12"/>
      <c r="AA362" s="12"/>
      <c r="AB362" s="12"/>
      <c r="AC362" s="12"/>
      <c r="AD362" s="12"/>
      <c r="AE362" s="12"/>
      <c r="AR362" s="214" t="s">
        <v>143</v>
      </c>
      <c r="AT362" s="215" t="s">
        <v>74</v>
      </c>
      <c r="AU362" s="215" t="s">
        <v>75</v>
      </c>
      <c r="AY362" s="214" t="s">
        <v>136</v>
      </c>
      <c r="BK362" s="216">
        <f>BK363</f>
        <v>0</v>
      </c>
    </row>
    <row r="363" s="2" customFormat="1" ht="21.75" customHeight="1">
      <c r="A363" s="38"/>
      <c r="B363" s="39"/>
      <c r="C363" s="219" t="s">
        <v>569</v>
      </c>
      <c r="D363" s="219" t="s">
        <v>139</v>
      </c>
      <c r="E363" s="220" t="s">
        <v>570</v>
      </c>
      <c r="F363" s="221" t="s">
        <v>571</v>
      </c>
      <c r="G363" s="222" t="s">
        <v>384</v>
      </c>
      <c r="H363" s="223">
        <v>1</v>
      </c>
      <c r="I363" s="224"/>
      <c r="J363" s="225">
        <f>ROUND(I363*H363,2)</f>
        <v>0</v>
      </c>
      <c r="K363" s="226"/>
      <c r="L363" s="44"/>
      <c r="M363" s="282" t="s">
        <v>1</v>
      </c>
      <c r="N363" s="283" t="s">
        <v>40</v>
      </c>
      <c r="O363" s="284"/>
      <c r="P363" s="285">
        <f>O363*H363</f>
        <v>0</v>
      </c>
      <c r="Q363" s="285">
        <v>0</v>
      </c>
      <c r="R363" s="285">
        <f>Q363*H363</f>
        <v>0</v>
      </c>
      <c r="S363" s="285">
        <v>0</v>
      </c>
      <c r="T363" s="286">
        <f>S363*H363</f>
        <v>0</v>
      </c>
      <c r="U363" s="38"/>
      <c r="V363" s="38"/>
      <c r="W363" s="38"/>
      <c r="X363" s="38"/>
      <c r="Y363" s="38"/>
      <c r="Z363" s="38"/>
      <c r="AA363" s="38"/>
      <c r="AB363" s="38"/>
      <c r="AC363" s="38"/>
      <c r="AD363" s="38"/>
      <c r="AE363" s="38"/>
      <c r="AR363" s="231" t="s">
        <v>572</v>
      </c>
      <c r="AT363" s="231" t="s">
        <v>139</v>
      </c>
      <c r="AU363" s="231" t="s">
        <v>83</v>
      </c>
      <c r="AY363" s="17" t="s">
        <v>136</v>
      </c>
      <c r="BE363" s="232">
        <f>IF(N363="základní",J363,0)</f>
        <v>0</v>
      </c>
      <c r="BF363" s="232">
        <f>IF(N363="snížená",J363,0)</f>
        <v>0</v>
      </c>
      <c r="BG363" s="232">
        <f>IF(N363="zákl. přenesená",J363,0)</f>
        <v>0</v>
      </c>
      <c r="BH363" s="232">
        <f>IF(N363="sníž. přenesená",J363,0)</f>
        <v>0</v>
      </c>
      <c r="BI363" s="232">
        <f>IF(N363="nulová",J363,0)</f>
        <v>0</v>
      </c>
      <c r="BJ363" s="17" t="s">
        <v>83</v>
      </c>
      <c r="BK363" s="232">
        <f>ROUND(I363*H363,2)</f>
        <v>0</v>
      </c>
      <c r="BL363" s="17" t="s">
        <v>572</v>
      </c>
      <c r="BM363" s="231" t="s">
        <v>573</v>
      </c>
    </row>
    <row r="364" s="2" customFormat="1" ht="6.96" customHeight="1">
      <c r="A364" s="38"/>
      <c r="B364" s="66"/>
      <c r="C364" s="67"/>
      <c r="D364" s="67"/>
      <c r="E364" s="67"/>
      <c r="F364" s="67"/>
      <c r="G364" s="67"/>
      <c r="H364" s="67"/>
      <c r="I364" s="67"/>
      <c r="J364" s="67"/>
      <c r="K364" s="67"/>
      <c r="L364" s="44"/>
      <c r="M364" s="38"/>
      <c r="O364" s="38"/>
      <c r="P364" s="38"/>
      <c r="Q364" s="38"/>
      <c r="R364" s="38"/>
      <c r="S364" s="38"/>
      <c r="T364" s="38"/>
      <c r="U364" s="38"/>
      <c r="V364" s="38"/>
      <c r="W364" s="38"/>
      <c r="X364" s="38"/>
      <c r="Y364" s="38"/>
      <c r="Z364" s="38"/>
      <c r="AA364" s="38"/>
      <c r="AB364" s="38"/>
      <c r="AC364" s="38"/>
      <c r="AD364" s="38"/>
      <c r="AE364" s="38"/>
    </row>
  </sheetData>
  <sheetProtection sheet="1" autoFilter="0" formatColumns="0" formatRows="0" objects="1" scenarios="1" spinCount="100000" saltValue="z49Qa/hQDOq7mOlY4I+uG9lfkQl8c4CooacBJ3sS/RXeDdYp7H8lI+UISfcIKFbrH4BnQ9Qj2A98RNvBF6CGSg==" hashValue="vvOBWGaha82SQbkCBy6W6oU2ROD1dN9qCG65q/5o6syMi6CpIWMUQ8uvBWd7fGpyA7/irHcOVI5pHKEKAXKRQw==" algorithmName="SHA-512" password="9990"/>
  <autoFilter ref="C133:K363"/>
  <mergeCells count="9">
    <mergeCell ref="E7:H7"/>
    <mergeCell ref="E9:H9"/>
    <mergeCell ref="E18:H18"/>
    <mergeCell ref="E27:H27"/>
    <mergeCell ref="E85:H85"/>
    <mergeCell ref="E87:H87"/>
    <mergeCell ref="E124:H124"/>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s="1" customFormat="1" ht="6.96" customHeight="1">
      <c r="B3" s="136"/>
      <c r="C3" s="137"/>
      <c r="D3" s="137"/>
      <c r="E3" s="137"/>
      <c r="F3" s="137"/>
      <c r="G3" s="137"/>
      <c r="H3" s="137"/>
      <c r="I3" s="137"/>
      <c r="J3" s="137"/>
      <c r="K3" s="137"/>
      <c r="L3" s="20"/>
      <c r="AT3" s="17" t="s">
        <v>85</v>
      </c>
    </row>
    <row r="4" s="1" customFormat="1" ht="24.96" customHeight="1">
      <c r="B4" s="20"/>
      <c r="D4" s="138" t="s">
        <v>95</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ERDF - Ateliér intermédií</v>
      </c>
      <c r="F7" s="140"/>
      <c r="G7" s="140"/>
      <c r="H7" s="140"/>
      <c r="L7" s="20"/>
    </row>
    <row r="8" s="2" customFormat="1" ht="12" customHeight="1">
      <c r="A8" s="38"/>
      <c r="B8" s="44"/>
      <c r="C8" s="38"/>
      <c r="D8" s="140" t="s">
        <v>96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574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6. 5. 2024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35</v>
      </c>
      <c r="E30" s="38"/>
      <c r="F30" s="38"/>
      <c r="G30" s="38"/>
      <c r="H30" s="38"/>
      <c r="I30" s="38"/>
      <c r="J30" s="151">
        <f>ROUND(J134,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s="2" customFormat="1" ht="14.4" customHeight="1">
      <c r="A33" s="38"/>
      <c r="B33" s="44"/>
      <c r="C33" s="38"/>
      <c r="D33" s="153" t="s">
        <v>39</v>
      </c>
      <c r="E33" s="140" t="s">
        <v>40</v>
      </c>
      <c r="F33" s="154">
        <f>ROUND((SUM(BE134:BE248)),  2)</f>
        <v>0</v>
      </c>
      <c r="G33" s="38"/>
      <c r="H33" s="38"/>
      <c r="I33" s="155">
        <v>0.20999999999999999</v>
      </c>
      <c r="J33" s="154">
        <f>ROUND(((SUM(BE134:BE248))*I33),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41</v>
      </c>
      <c r="F34" s="154">
        <f>ROUND((SUM(BF134:BF248)),  2)</f>
        <v>0</v>
      </c>
      <c r="G34" s="38"/>
      <c r="H34" s="38"/>
      <c r="I34" s="155">
        <v>0.12</v>
      </c>
      <c r="J34" s="154">
        <f>ROUND(((SUM(BF134:BF248))*I34),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ROUND((SUM(BG134:BG248)),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ROUND((SUM(BH134:BH248)),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ROUND((SUM(BI134:BI248)),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48</v>
      </c>
      <c r="E50" s="164"/>
      <c r="F50" s="164"/>
      <c r="G50" s="163" t="s">
        <v>49</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ERDF - Ateliér intermédií</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D.1.4.1 - Zdravotechnika, ústřední vytápění a větrání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6. 5. 2024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Ostravská univerzita</v>
      </c>
      <c r="G91" s="40"/>
      <c r="H91" s="40"/>
      <c r="I91" s="32" t="s">
        <v>30</v>
      </c>
      <c r="J91" s="36" t="str">
        <f>E21</f>
        <v>Marpo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99</v>
      </c>
      <c r="D94" s="176"/>
      <c r="E94" s="176"/>
      <c r="F94" s="176"/>
      <c r="G94" s="176"/>
      <c r="H94" s="176"/>
      <c r="I94" s="176"/>
      <c r="J94" s="177" t="s">
        <v>100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101</v>
      </c>
      <c r="D96" s="40"/>
      <c r="E96" s="40"/>
      <c r="F96" s="40"/>
      <c r="G96" s="40"/>
      <c r="H96" s="40"/>
      <c r="I96" s="40"/>
      <c r="J96" s="110">
        <f>J134</f>
        <v>0</v>
      </c>
      <c r="K96" s="40"/>
      <c r="L96" s="63"/>
      <c r="S96" s="38"/>
      <c r="T96" s="38"/>
      <c r="U96" s="38"/>
      <c r="V96" s="38"/>
      <c r="W96" s="38"/>
      <c r="X96" s="38"/>
      <c r="Y96" s="38"/>
      <c r="Z96" s="38"/>
      <c r="AA96" s="38"/>
      <c r="AB96" s="38"/>
      <c r="AC96" s="38"/>
      <c r="AD96" s="38"/>
      <c r="AE96" s="38"/>
      <c r="AU96" s="17" t="s">
        <v>102</v>
      </c>
    </row>
    <row r="97" s="9" customFormat="1" ht="24.96" customHeight="1">
      <c r="A97" s="9"/>
      <c r="B97" s="179"/>
      <c r="C97" s="180"/>
      <c r="D97" s="181" t="s">
        <v>103</v>
      </c>
      <c r="E97" s="182"/>
      <c r="F97" s="182"/>
      <c r="G97" s="182"/>
      <c r="H97" s="182"/>
      <c r="I97" s="182"/>
      <c r="J97" s="183">
        <f>J135</f>
        <v>0</v>
      </c>
      <c r="K97" s="180"/>
      <c r="L97" s="184"/>
      <c r="S97" s="9"/>
      <c r="T97" s="9"/>
      <c r="U97" s="9"/>
      <c r="V97" s="9"/>
      <c r="W97" s="9"/>
      <c r="X97" s="9"/>
      <c r="Y97" s="9"/>
      <c r="Z97" s="9"/>
      <c r="AA97" s="9"/>
      <c r="AB97" s="9"/>
      <c r="AC97" s="9"/>
      <c r="AD97" s="9"/>
      <c r="AE97" s="9"/>
    </row>
    <row r="98" s="10" customFormat="1" ht="19.92" customHeight="1">
      <c r="A98" s="10"/>
      <c r="B98" s="185"/>
      <c r="C98" s="186"/>
      <c r="D98" s="187" t="s">
        <v>104</v>
      </c>
      <c r="E98" s="188"/>
      <c r="F98" s="188"/>
      <c r="G98" s="188"/>
      <c r="H98" s="188"/>
      <c r="I98" s="188"/>
      <c r="J98" s="189">
        <f>J136</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575</v>
      </c>
      <c r="E99" s="188"/>
      <c r="F99" s="188"/>
      <c r="G99" s="188"/>
      <c r="H99" s="188"/>
      <c r="I99" s="188"/>
      <c r="J99" s="189">
        <f>J139</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105</v>
      </c>
      <c r="E100" s="188"/>
      <c r="F100" s="188"/>
      <c r="G100" s="188"/>
      <c r="H100" s="188"/>
      <c r="I100" s="188"/>
      <c r="J100" s="189">
        <f>J141</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106</v>
      </c>
      <c r="E101" s="188"/>
      <c r="F101" s="188"/>
      <c r="G101" s="188"/>
      <c r="H101" s="188"/>
      <c r="I101" s="188"/>
      <c r="J101" s="189">
        <f>J145</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107</v>
      </c>
      <c r="E102" s="188"/>
      <c r="F102" s="188"/>
      <c r="G102" s="188"/>
      <c r="H102" s="188"/>
      <c r="I102" s="188"/>
      <c r="J102" s="189">
        <f>J152</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108</v>
      </c>
      <c r="E103" s="188"/>
      <c r="F103" s="188"/>
      <c r="G103" s="188"/>
      <c r="H103" s="188"/>
      <c r="I103" s="188"/>
      <c r="J103" s="189">
        <f>J158</f>
        <v>0</v>
      </c>
      <c r="K103" s="186"/>
      <c r="L103" s="190"/>
      <c r="S103" s="10"/>
      <c r="T103" s="10"/>
      <c r="U103" s="10"/>
      <c r="V103" s="10"/>
      <c r="W103" s="10"/>
      <c r="X103" s="10"/>
      <c r="Y103" s="10"/>
      <c r="Z103" s="10"/>
      <c r="AA103" s="10"/>
      <c r="AB103" s="10"/>
      <c r="AC103" s="10"/>
      <c r="AD103" s="10"/>
      <c r="AE103" s="10"/>
    </row>
    <row r="104" s="9" customFormat="1" ht="24.96" customHeight="1">
      <c r="A104" s="9"/>
      <c r="B104" s="179"/>
      <c r="C104" s="180"/>
      <c r="D104" s="181" t="s">
        <v>109</v>
      </c>
      <c r="E104" s="182"/>
      <c r="F104" s="182"/>
      <c r="G104" s="182"/>
      <c r="H104" s="182"/>
      <c r="I104" s="182"/>
      <c r="J104" s="183">
        <f>J160</f>
        <v>0</v>
      </c>
      <c r="K104" s="180"/>
      <c r="L104" s="184"/>
      <c r="S104" s="9"/>
      <c r="T104" s="9"/>
      <c r="U104" s="9"/>
      <c r="V104" s="9"/>
      <c r="W104" s="9"/>
      <c r="X104" s="9"/>
      <c r="Y104" s="9"/>
      <c r="Z104" s="9"/>
      <c r="AA104" s="9"/>
      <c r="AB104" s="9"/>
      <c r="AC104" s="9"/>
      <c r="AD104" s="9"/>
      <c r="AE104" s="9"/>
    </row>
    <row r="105" s="10" customFormat="1" ht="19.92" customHeight="1">
      <c r="A105" s="10"/>
      <c r="B105" s="185"/>
      <c r="C105" s="186"/>
      <c r="D105" s="187" t="s">
        <v>576</v>
      </c>
      <c r="E105" s="188"/>
      <c r="F105" s="188"/>
      <c r="G105" s="188"/>
      <c r="H105" s="188"/>
      <c r="I105" s="188"/>
      <c r="J105" s="189">
        <f>J161</f>
        <v>0</v>
      </c>
      <c r="K105" s="186"/>
      <c r="L105" s="190"/>
      <c r="S105" s="10"/>
      <c r="T105" s="10"/>
      <c r="U105" s="10"/>
      <c r="V105" s="10"/>
      <c r="W105" s="10"/>
      <c r="X105" s="10"/>
      <c r="Y105" s="10"/>
      <c r="Z105" s="10"/>
      <c r="AA105" s="10"/>
      <c r="AB105" s="10"/>
      <c r="AC105" s="10"/>
      <c r="AD105" s="10"/>
      <c r="AE105" s="10"/>
    </row>
    <row r="106" s="10" customFormat="1" ht="19.92" customHeight="1">
      <c r="A106" s="10"/>
      <c r="B106" s="185"/>
      <c r="C106" s="186"/>
      <c r="D106" s="187" t="s">
        <v>577</v>
      </c>
      <c r="E106" s="188"/>
      <c r="F106" s="188"/>
      <c r="G106" s="188"/>
      <c r="H106" s="188"/>
      <c r="I106" s="188"/>
      <c r="J106" s="189">
        <f>J168</f>
        <v>0</v>
      </c>
      <c r="K106" s="186"/>
      <c r="L106" s="190"/>
      <c r="S106" s="10"/>
      <c r="T106" s="10"/>
      <c r="U106" s="10"/>
      <c r="V106" s="10"/>
      <c r="W106" s="10"/>
      <c r="X106" s="10"/>
      <c r="Y106" s="10"/>
      <c r="Z106" s="10"/>
      <c r="AA106" s="10"/>
      <c r="AB106" s="10"/>
      <c r="AC106" s="10"/>
      <c r="AD106" s="10"/>
      <c r="AE106" s="10"/>
    </row>
    <row r="107" s="10" customFormat="1" ht="19.92" customHeight="1">
      <c r="A107" s="10"/>
      <c r="B107" s="185"/>
      <c r="C107" s="186"/>
      <c r="D107" s="187" t="s">
        <v>578</v>
      </c>
      <c r="E107" s="188"/>
      <c r="F107" s="188"/>
      <c r="G107" s="188"/>
      <c r="H107" s="188"/>
      <c r="I107" s="188"/>
      <c r="J107" s="189">
        <f>J180</f>
        <v>0</v>
      </c>
      <c r="K107" s="186"/>
      <c r="L107" s="190"/>
      <c r="S107" s="10"/>
      <c r="T107" s="10"/>
      <c r="U107" s="10"/>
      <c r="V107" s="10"/>
      <c r="W107" s="10"/>
      <c r="X107" s="10"/>
      <c r="Y107" s="10"/>
      <c r="Z107" s="10"/>
      <c r="AA107" s="10"/>
      <c r="AB107" s="10"/>
      <c r="AC107" s="10"/>
      <c r="AD107" s="10"/>
      <c r="AE107" s="10"/>
    </row>
    <row r="108" s="10" customFormat="1" ht="19.92" customHeight="1">
      <c r="A108" s="10"/>
      <c r="B108" s="185"/>
      <c r="C108" s="186"/>
      <c r="D108" s="187" t="s">
        <v>579</v>
      </c>
      <c r="E108" s="188"/>
      <c r="F108" s="188"/>
      <c r="G108" s="188"/>
      <c r="H108" s="188"/>
      <c r="I108" s="188"/>
      <c r="J108" s="189">
        <f>J193</f>
        <v>0</v>
      </c>
      <c r="K108" s="186"/>
      <c r="L108" s="190"/>
      <c r="S108" s="10"/>
      <c r="T108" s="10"/>
      <c r="U108" s="10"/>
      <c r="V108" s="10"/>
      <c r="W108" s="10"/>
      <c r="X108" s="10"/>
      <c r="Y108" s="10"/>
      <c r="Z108" s="10"/>
      <c r="AA108" s="10"/>
      <c r="AB108" s="10"/>
      <c r="AC108" s="10"/>
      <c r="AD108" s="10"/>
      <c r="AE108" s="10"/>
    </row>
    <row r="109" s="10" customFormat="1" ht="19.92" customHeight="1">
      <c r="A109" s="10"/>
      <c r="B109" s="185"/>
      <c r="C109" s="186"/>
      <c r="D109" s="187" t="s">
        <v>580</v>
      </c>
      <c r="E109" s="188"/>
      <c r="F109" s="188"/>
      <c r="G109" s="188"/>
      <c r="H109" s="188"/>
      <c r="I109" s="188"/>
      <c r="J109" s="189">
        <f>J207</f>
        <v>0</v>
      </c>
      <c r="K109" s="186"/>
      <c r="L109" s="190"/>
      <c r="S109" s="10"/>
      <c r="T109" s="10"/>
      <c r="U109" s="10"/>
      <c r="V109" s="10"/>
      <c r="W109" s="10"/>
      <c r="X109" s="10"/>
      <c r="Y109" s="10"/>
      <c r="Z109" s="10"/>
      <c r="AA109" s="10"/>
      <c r="AB109" s="10"/>
      <c r="AC109" s="10"/>
      <c r="AD109" s="10"/>
      <c r="AE109" s="10"/>
    </row>
    <row r="110" s="10" customFormat="1" ht="19.92" customHeight="1">
      <c r="A110" s="10"/>
      <c r="B110" s="185"/>
      <c r="C110" s="186"/>
      <c r="D110" s="187" t="s">
        <v>581</v>
      </c>
      <c r="E110" s="188"/>
      <c r="F110" s="188"/>
      <c r="G110" s="188"/>
      <c r="H110" s="188"/>
      <c r="I110" s="188"/>
      <c r="J110" s="189">
        <f>J215</f>
        <v>0</v>
      </c>
      <c r="K110" s="186"/>
      <c r="L110" s="190"/>
      <c r="S110" s="10"/>
      <c r="T110" s="10"/>
      <c r="U110" s="10"/>
      <c r="V110" s="10"/>
      <c r="W110" s="10"/>
      <c r="X110" s="10"/>
      <c r="Y110" s="10"/>
      <c r="Z110" s="10"/>
      <c r="AA110" s="10"/>
      <c r="AB110" s="10"/>
      <c r="AC110" s="10"/>
      <c r="AD110" s="10"/>
      <c r="AE110" s="10"/>
    </row>
    <row r="111" s="10" customFormat="1" ht="19.92" customHeight="1">
      <c r="A111" s="10"/>
      <c r="B111" s="185"/>
      <c r="C111" s="186"/>
      <c r="D111" s="187" t="s">
        <v>582</v>
      </c>
      <c r="E111" s="188"/>
      <c r="F111" s="188"/>
      <c r="G111" s="188"/>
      <c r="H111" s="188"/>
      <c r="I111" s="188"/>
      <c r="J111" s="189">
        <f>J224</f>
        <v>0</v>
      </c>
      <c r="K111" s="186"/>
      <c r="L111" s="190"/>
      <c r="S111" s="10"/>
      <c r="T111" s="10"/>
      <c r="U111" s="10"/>
      <c r="V111" s="10"/>
      <c r="W111" s="10"/>
      <c r="X111" s="10"/>
      <c r="Y111" s="10"/>
      <c r="Z111" s="10"/>
      <c r="AA111" s="10"/>
      <c r="AB111" s="10"/>
      <c r="AC111" s="10"/>
      <c r="AD111" s="10"/>
      <c r="AE111" s="10"/>
    </row>
    <row r="112" s="10" customFormat="1" ht="19.92" customHeight="1">
      <c r="A112" s="10"/>
      <c r="B112" s="185"/>
      <c r="C112" s="186"/>
      <c r="D112" s="187" t="s">
        <v>583</v>
      </c>
      <c r="E112" s="188"/>
      <c r="F112" s="188"/>
      <c r="G112" s="188"/>
      <c r="H112" s="188"/>
      <c r="I112" s="188"/>
      <c r="J112" s="189">
        <f>J234</f>
        <v>0</v>
      </c>
      <c r="K112" s="186"/>
      <c r="L112" s="190"/>
      <c r="S112" s="10"/>
      <c r="T112" s="10"/>
      <c r="U112" s="10"/>
      <c r="V112" s="10"/>
      <c r="W112" s="10"/>
      <c r="X112" s="10"/>
      <c r="Y112" s="10"/>
      <c r="Z112" s="10"/>
      <c r="AA112" s="10"/>
      <c r="AB112" s="10"/>
      <c r="AC112" s="10"/>
      <c r="AD112" s="10"/>
      <c r="AE112" s="10"/>
    </row>
    <row r="113" s="10" customFormat="1" ht="19.92" customHeight="1">
      <c r="A113" s="10"/>
      <c r="B113" s="185"/>
      <c r="C113" s="186"/>
      <c r="D113" s="187" t="s">
        <v>116</v>
      </c>
      <c r="E113" s="188"/>
      <c r="F113" s="188"/>
      <c r="G113" s="188"/>
      <c r="H113" s="188"/>
      <c r="I113" s="188"/>
      <c r="J113" s="189">
        <f>J245</f>
        <v>0</v>
      </c>
      <c r="K113" s="186"/>
      <c r="L113" s="190"/>
      <c r="S113" s="10"/>
      <c r="T113" s="10"/>
      <c r="U113" s="10"/>
      <c r="V113" s="10"/>
      <c r="W113" s="10"/>
      <c r="X113" s="10"/>
      <c r="Y113" s="10"/>
      <c r="Z113" s="10"/>
      <c r="AA113" s="10"/>
      <c r="AB113" s="10"/>
      <c r="AC113" s="10"/>
      <c r="AD113" s="10"/>
      <c r="AE113" s="10"/>
    </row>
    <row r="114" s="10" customFormat="1" ht="19.92" customHeight="1">
      <c r="A114" s="10"/>
      <c r="B114" s="185"/>
      <c r="C114" s="186"/>
      <c r="D114" s="187" t="s">
        <v>584</v>
      </c>
      <c r="E114" s="188"/>
      <c r="F114" s="188"/>
      <c r="G114" s="188"/>
      <c r="H114" s="188"/>
      <c r="I114" s="188"/>
      <c r="J114" s="189">
        <f>J247</f>
        <v>0</v>
      </c>
      <c r="K114" s="186"/>
      <c r="L114" s="190"/>
      <c r="S114" s="10"/>
      <c r="T114" s="10"/>
      <c r="U114" s="10"/>
      <c r="V114" s="10"/>
      <c r="W114" s="10"/>
      <c r="X114" s="10"/>
      <c r="Y114" s="10"/>
      <c r="Z114" s="10"/>
      <c r="AA114" s="10"/>
      <c r="AB114" s="10"/>
      <c r="AC114" s="10"/>
      <c r="AD114" s="10"/>
      <c r="AE114" s="10"/>
    </row>
    <row r="115" s="2" customFormat="1" ht="21.84"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66"/>
      <c r="C116" s="67"/>
      <c r="D116" s="67"/>
      <c r="E116" s="67"/>
      <c r="F116" s="67"/>
      <c r="G116" s="67"/>
      <c r="H116" s="67"/>
      <c r="I116" s="67"/>
      <c r="J116" s="67"/>
      <c r="K116" s="67"/>
      <c r="L116" s="63"/>
      <c r="S116" s="38"/>
      <c r="T116" s="38"/>
      <c r="U116" s="38"/>
      <c r="V116" s="38"/>
      <c r="W116" s="38"/>
      <c r="X116" s="38"/>
      <c r="Y116" s="38"/>
      <c r="Z116" s="38"/>
      <c r="AA116" s="38"/>
      <c r="AB116" s="38"/>
      <c r="AC116" s="38"/>
      <c r="AD116" s="38"/>
      <c r="AE116" s="38"/>
    </row>
    <row r="120" s="2" customFormat="1" ht="6.96" customHeight="1">
      <c r="A120" s="38"/>
      <c r="B120" s="68"/>
      <c r="C120" s="69"/>
      <c r="D120" s="69"/>
      <c r="E120" s="69"/>
      <c r="F120" s="69"/>
      <c r="G120" s="69"/>
      <c r="H120" s="69"/>
      <c r="I120" s="69"/>
      <c r="J120" s="69"/>
      <c r="K120" s="69"/>
      <c r="L120" s="63"/>
      <c r="S120" s="38"/>
      <c r="T120" s="38"/>
      <c r="U120" s="38"/>
      <c r="V120" s="38"/>
      <c r="W120" s="38"/>
      <c r="X120" s="38"/>
      <c r="Y120" s="38"/>
      <c r="Z120" s="38"/>
      <c r="AA120" s="38"/>
      <c r="AB120" s="38"/>
      <c r="AC120" s="38"/>
      <c r="AD120" s="38"/>
      <c r="AE120" s="38"/>
    </row>
    <row r="121" s="2" customFormat="1" ht="24.96" customHeight="1">
      <c r="A121" s="38"/>
      <c r="B121" s="39"/>
      <c r="C121" s="23" t="s">
        <v>121</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16</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174" t="str">
        <f>E7</f>
        <v>ERDF - Ateliér intermédií</v>
      </c>
      <c r="F124" s="32"/>
      <c r="G124" s="32"/>
      <c r="H124" s="32"/>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96</v>
      </c>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6.5" customHeight="1">
      <c r="A126" s="38"/>
      <c r="B126" s="39"/>
      <c r="C126" s="40"/>
      <c r="D126" s="40"/>
      <c r="E126" s="76" t="str">
        <f>E9</f>
        <v>D.1.4.1 - Zdravotechnika, ústřední vytápění a větrání</v>
      </c>
      <c r="F126" s="40"/>
      <c r="G126" s="40"/>
      <c r="H126" s="40"/>
      <c r="I126" s="40"/>
      <c r="J126" s="40"/>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2" customHeight="1">
      <c r="A128" s="38"/>
      <c r="B128" s="39"/>
      <c r="C128" s="32" t="s">
        <v>20</v>
      </c>
      <c r="D128" s="40"/>
      <c r="E128" s="40"/>
      <c r="F128" s="27" t="str">
        <f>F12</f>
        <v xml:space="preserve"> </v>
      </c>
      <c r="G128" s="40"/>
      <c r="H128" s="40"/>
      <c r="I128" s="32" t="s">
        <v>22</v>
      </c>
      <c r="J128" s="79" t="str">
        <f>IF(J12="","",J12)</f>
        <v>6. 5. 2024</v>
      </c>
      <c r="K128" s="40"/>
      <c r="L128" s="63"/>
      <c r="S128" s="38"/>
      <c r="T128" s="38"/>
      <c r="U128" s="38"/>
      <c r="V128" s="38"/>
      <c r="W128" s="38"/>
      <c r="X128" s="38"/>
      <c r="Y128" s="38"/>
      <c r="Z128" s="38"/>
      <c r="AA128" s="38"/>
      <c r="AB128" s="38"/>
      <c r="AC128" s="38"/>
      <c r="AD128" s="38"/>
      <c r="AE128" s="38"/>
    </row>
    <row r="129" s="2" customFormat="1" ht="6.96"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5.15" customHeight="1">
      <c r="A130" s="38"/>
      <c r="B130" s="39"/>
      <c r="C130" s="32" t="s">
        <v>24</v>
      </c>
      <c r="D130" s="40"/>
      <c r="E130" s="40"/>
      <c r="F130" s="27" t="str">
        <f>E15</f>
        <v>Ostravská univerzita</v>
      </c>
      <c r="G130" s="40"/>
      <c r="H130" s="40"/>
      <c r="I130" s="32" t="s">
        <v>30</v>
      </c>
      <c r="J130" s="36" t="str">
        <f>E21</f>
        <v>Marpo s.r.o.</v>
      </c>
      <c r="K130" s="40"/>
      <c r="L130" s="63"/>
      <c r="S130" s="38"/>
      <c r="T130" s="38"/>
      <c r="U130" s="38"/>
      <c r="V130" s="38"/>
      <c r="W130" s="38"/>
      <c r="X130" s="38"/>
      <c r="Y130" s="38"/>
      <c r="Z130" s="38"/>
      <c r="AA130" s="38"/>
      <c r="AB130" s="38"/>
      <c r="AC130" s="38"/>
      <c r="AD130" s="38"/>
      <c r="AE130" s="38"/>
    </row>
    <row r="131" s="2" customFormat="1" ht="15.15" customHeight="1">
      <c r="A131" s="38"/>
      <c r="B131" s="39"/>
      <c r="C131" s="32" t="s">
        <v>28</v>
      </c>
      <c r="D131" s="40"/>
      <c r="E131" s="40"/>
      <c r="F131" s="27" t="str">
        <f>IF(E18="","",E18)</f>
        <v>Vyplň údaj</v>
      </c>
      <c r="G131" s="40"/>
      <c r="H131" s="40"/>
      <c r="I131" s="32" t="s">
        <v>33</v>
      </c>
      <c r="J131" s="36" t="str">
        <f>E24</f>
        <v xml:space="preserve"> </v>
      </c>
      <c r="K131" s="40"/>
      <c r="L131" s="63"/>
      <c r="S131" s="38"/>
      <c r="T131" s="38"/>
      <c r="U131" s="38"/>
      <c r="V131" s="38"/>
      <c r="W131" s="38"/>
      <c r="X131" s="38"/>
      <c r="Y131" s="38"/>
      <c r="Z131" s="38"/>
      <c r="AA131" s="38"/>
      <c r="AB131" s="38"/>
      <c r="AC131" s="38"/>
      <c r="AD131" s="38"/>
      <c r="AE131" s="38"/>
    </row>
    <row r="132" s="2" customFormat="1" ht="10.32" customHeight="1">
      <c r="A132" s="38"/>
      <c r="B132" s="39"/>
      <c r="C132" s="40"/>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11" customFormat="1" ht="29.28" customHeight="1">
      <c r="A133" s="191"/>
      <c r="B133" s="192"/>
      <c r="C133" s="193" t="s">
        <v>122</v>
      </c>
      <c r="D133" s="194" t="s">
        <v>60</v>
      </c>
      <c r="E133" s="194" t="s">
        <v>56</v>
      </c>
      <c r="F133" s="194" t="s">
        <v>57</v>
      </c>
      <c r="G133" s="194" t="s">
        <v>123</v>
      </c>
      <c r="H133" s="194" t="s">
        <v>124</v>
      </c>
      <c r="I133" s="194" t="s">
        <v>125</v>
      </c>
      <c r="J133" s="195" t="s">
        <v>100</v>
      </c>
      <c r="K133" s="196" t="s">
        <v>126</v>
      </c>
      <c r="L133" s="197"/>
      <c r="M133" s="100" t="s">
        <v>1</v>
      </c>
      <c r="N133" s="101" t="s">
        <v>39</v>
      </c>
      <c r="O133" s="101" t="s">
        <v>127</v>
      </c>
      <c r="P133" s="101" t="s">
        <v>128</v>
      </c>
      <c r="Q133" s="101" t="s">
        <v>129</v>
      </c>
      <c r="R133" s="101" t="s">
        <v>130</v>
      </c>
      <c r="S133" s="101" t="s">
        <v>131</v>
      </c>
      <c r="T133" s="102" t="s">
        <v>132</v>
      </c>
      <c r="U133" s="191"/>
      <c r="V133" s="191"/>
      <c r="W133" s="191"/>
      <c r="X133" s="191"/>
      <c r="Y133" s="191"/>
      <c r="Z133" s="191"/>
      <c r="AA133" s="191"/>
      <c r="AB133" s="191"/>
      <c r="AC133" s="191"/>
      <c r="AD133" s="191"/>
      <c r="AE133" s="191"/>
    </row>
    <row r="134" s="2" customFormat="1" ht="22.8" customHeight="1">
      <c r="A134" s="38"/>
      <c r="B134" s="39"/>
      <c r="C134" s="107" t="s">
        <v>133</v>
      </c>
      <c r="D134" s="40"/>
      <c r="E134" s="40"/>
      <c r="F134" s="40"/>
      <c r="G134" s="40"/>
      <c r="H134" s="40"/>
      <c r="I134" s="40"/>
      <c r="J134" s="198">
        <f>BK134</f>
        <v>0</v>
      </c>
      <c r="K134" s="40"/>
      <c r="L134" s="44"/>
      <c r="M134" s="103"/>
      <c r="N134" s="199"/>
      <c r="O134" s="104"/>
      <c r="P134" s="200">
        <f>P135+P160</f>
        <v>0</v>
      </c>
      <c r="Q134" s="104"/>
      <c r="R134" s="200">
        <f>R135+R160</f>
        <v>0.77799700000000005</v>
      </c>
      <c r="S134" s="104"/>
      <c r="T134" s="201">
        <f>T135+T160</f>
        <v>1.7746000000000002</v>
      </c>
      <c r="U134" s="38"/>
      <c r="V134" s="38"/>
      <c r="W134" s="38"/>
      <c r="X134" s="38"/>
      <c r="Y134" s="38"/>
      <c r="Z134" s="38"/>
      <c r="AA134" s="38"/>
      <c r="AB134" s="38"/>
      <c r="AC134" s="38"/>
      <c r="AD134" s="38"/>
      <c r="AE134" s="38"/>
      <c r="AT134" s="17" t="s">
        <v>74</v>
      </c>
      <c r="AU134" s="17" t="s">
        <v>102</v>
      </c>
      <c r="BK134" s="202">
        <f>BK135+BK160</f>
        <v>0</v>
      </c>
    </row>
    <row r="135" s="12" customFormat="1" ht="25.92" customHeight="1">
      <c r="A135" s="12"/>
      <c r="B135" s="203"/>
      <c r="C135" s="204"/>
      <c r="D135" s="205" t="s">
        <v>74</v>
      </c>
      <c r="E135" s="206" t="s">
        <v>134</v>
      </c>
      <c r="F135" s="206" t="s">
        <v>135</v>
      </c>
      <c r="G135" s="204"/>
      <c r="H135" s="204"/>
      <c r="I135" s="207"/>
      <c r="J135" s="208">
        <f>BK135</f>
        <v>0</v>
      </c>
      <c r="K135" s="204"/>
      <c r="L135" s="209"/>
      <c r="M135" s="210"/>
      <c r="N135" s="211"/>
      <c r="O135" s="211"/>
      <c r="P135" s="212">
        <f>P136+P139+P141+P145+P152+P158</f>
        <v>0</v>
      </c>
      <c r="Q135" s="211"/>
      <c r="R135" s="212">
        <f>R136+R139+R141+R145+R152+R158</f>
        <v>0.37777700000000003</v>
      </c>
      <c r="S135" s="211"/>
      <c r="T135" s="213">
        <f>T136+T139+T141+T145+T152+T158</f>
        <v>1.6030000000000002</v>
      </c>
      <c r="U135" s="12"/>
      <c r="V135" s="12"/>
      <c r="W135" s="12"/>
      <c r="X135" s="12"/>
      <c r="Y135" s="12"/>
      <c r="Z135" s="12"/>
      <c r="AA135" s="12"/>
      <c r="AB135" s="12"/>
      <c r="AC135" s="12"/>
      <c r="AD135" s="12"/>
      <c r="AE135" s="12"/>
      <c r="AR135" s="214" t="s">
        <v>83</v>
      </c>
      <c r="AT135" s="215" t="s">
        <v>74</v>
      </c>
      <c r="AU135" s="215" t="s">
        <v>75</v>
      </c>
      <c r="AY135" s="214" t="s">
        <v>136</v>
      </c>
      <c r="BK135" s="216">
        <f>BK136+BK139+BK141+BK145+BK152+BK158</f>
        <v>0</v>
      </c>
    </row>
    <row r="136" s="12" customFormat="1" ht="22.8" customHeight="1">
      <c r="A136" s="12"/>
      <c r="B136" s="203"/>
      <c r="C136" s="204"/>
      <c r="D136" s="205" t="s">
        <v>74</v>
      </c>
      <c r="E136" s="217" t="s">
        <v>137</v>
      </c>
      <c r="F136" s="217" t="s">
        <v>138</v>
      </c>
      <c r="G136" s="204"/>
      <c r="H136" s="204"/>
      <c r="I136" s="207"/>
      <c r="J136" s="218">
        <f>BK136</f>
        <v>0</v>
      </c>
      <c r="K136" s="204"/>
      <c r="L136" s="209"/>
      <c r="M136" s="210"/>
      <c r="N136" s="211"/>
      <c r="O136" s="211"/>
      <c r="P136" s="212">
        <f>SUM(P137:P138)</f>
        <v>0</v>
      </c>
      <c r="Q136" s="211"/>
      <c r="R136" s="212">
        <f>SUM(R137:R138)</f>
        <v>0.031549999999999995</v>
      </c>
      <c r="S136" s="211"/>
      <c r="T136" s="213">
        <f>SUM(T137:T138)</f>
        <v>0</v>
      </c>
      <c r="U136" s="12"/>
      <c r="V136" s="12"/>
      <c r="W136" s="12"/>
      <c r="X136" s="12"/>
      <c r="Y136" s="12"/>
      <c r="Z136" s="12"/>
      <c r="AA136" s="12"/>
      <c r="AB136" s="12"/>
      <c r="AC136" s="12"/>
      <c r="AD136" s="12"/>
      <c r="AE136" s="12"/>
      <c r="AR136" s="214" t="s">
        <v>83</v>
      </c>
      <c r="AT136" s="215" t="s">
        <v>74</v>
      </c>
      <c r="AU136" s="215" t="s">
        <v>83</v>
      </c>
      <c r="AY136" s="214" t="s">
        <v>136</v>
      </c>
      <c r="BK136" s="216">
        <f>SUM(BK137:BK138)</f>
        <v>0</v>
      </c>
    </row>
    <row r="137" s="2" customFormat="1" ht="24.15" customHeight="1">
      <c r="A137" s="38"/>
      <c r="B137" s="39"/>
      <c r="C137" s="219" t="s">
        <v>83</v>
      </c>
      <c r="D137" s="219" t="s">
        <v>139</v>
      </c>
      <c r="E137" s="220" t="s">
        <v>585</v>
      </c>
      <c r="F137" s="221" t="s">
        <v>586</v>
      </c>
      <c r="G137" s="222" t="s">
        <v>163</v>
      </c>
      <c r="H137" s="223">
        <v>1</v>
      </c>
      <c r="I137" s="224"/>
      <c r="J137" s="225">
        <f>ROUND(I137*H137,2)</f>
        <v>0</v>
      </c>
      <c r="K137" s="226"/>
      <c r="L137" s="44"/>
      <c r="M137" s="227" t="s">
        <v>1</v>
      </c>
      <c r="N137" s="228" t="s">
        <v>40</v>
      </c>
      <c r="O137" s="91"/>
      <c r="P137" s="229">
        <f>O137*H137</f>
        <v>0</v>
      </c>
      <c r="Q137" s="229">
        <v>0.012619999999999999</v>
      </c>
      <c r="R137" s="229">
        <f>Q137*H137</f>
        <v>0.012619999999999999</v>
      </c>
      <c r="S137" s="229">
        <v>0</v>
      </c>
      <c r="T137" s="230">
        <f>S137*H137</f>
        <v>0</v>
      </c>
      <c r="U137" s="38"/>
      <c r="V137" s="38"/>
      <c r="W137" s="38"/>
      <c r="X137" s="38"/>
      <c r="Y137" s="38"/>
      <c r="Z137" s="38"/>
      <c r="AA137" s="38"/>
      <c r="AB137" s="38"/>
      <c r="AC137" s="38"/>
      <c r="AD137" s="38"/>
      <c r="AE137" s="38"/>
      <c r="AR137" s="231" t="s">
        <v>143</v>
      </c>
      <c r="AT137" s="231" t="s">
        <v>139</v>
      </c>
      <c r="AU137" s="231" t="s">
        <v>85</v>
      </c>
      <c r="AY137" s="17" t="s">
        <v>136</v>
      </c>
      <c r="BE137" s="232">
        <f>IF(N137="základní",J137,0)</f>
        <v>0</v>
      </c>
      <c r="BF137" s="232">
        <f>IF(N137="snížená",J137,0)</f>
        <v>0</v>
      </c>
      <c r="BG137" s="232">
        <f>IF(N137="zákl. přenesená",J137,0)</f>
        <v>0</v>
      </c>
      <c r="BH137" s="232">
        <f>IF(N137="sníž. přenesená",J137,0)</f>
        <v>0</v>
      </c>
      <c r="BI137" s="232">
        <f>IF(N137="nulová",J137,0)</f>
        <v>0</v>
      </c>
      <c r="BJ137" s="17" t="s">
        <v>83</v>
      </c>
      <c r="BK137" s="232">
        <f>ROUND(I137*H137,2)</f>
        <v>0</v>
      </c>
      <c r="BL137" s="17" t="s">
        <v>143</v>
      </c>
      <c r="BM137" s="231" t="s">
        <v>587</v>
      </c>
    </row>
    <row r="138" s="2" customFormat="1" ht="37.8" customHeight="1">
      <c r="A138" s="38"/>
      <c r="B138" s="39"/>
      <c r="C138" s="219" t="s">
        <v>85</v>
      </c>
      <c r="D138" s="219" t="s">
        <v>139</v>
      </c>
      <c r="E138" s="220" t="s">
        <v>588</v>
      </c>
      <c r="F138" s="221" t="s">
        <v>589</v>
      </c>
      <c r="G138" s="222" t="s">
        <v>163</v>
      </c>
      <c r="H138" s="223">
        <v>1</v>
      </c>
      <c r="I138" s="224"/>
      <c r="J138" s="225">
        <f>ROUND(I138*H138,2)</f>
        <v>0</v>
      </c>
      <c r="K138" s="226"/>
      <c r="L138" s="44"/>
      <c r="M138" s="227" t="s">
        <v>1</v>
      </c>
      <c r="N138" s="228" t="s">
        <v>40</v>
      </c>
      <c r="O138" s="91"/>
      <c r="P138" s="229">
        <f>O138*H138</f>
        <v>0</v>
      </c>
      <c r="Q138" s="229">
        <v>0.018929999999999999</v>
      </c>
      <c r="R138" s="229">
        <f>Q138*H138</f>
        <v>0.018929999999999999</v>
      </c>
      <c r="S138" s="229">
        <v>0</v>
      </c>
      <c r="T138" s="230">
        <f>S138*H138</f>
        <v>0</v>
      </c>
      <c r="U138" s="38"/>
      <c r="V138" s="38"/>
      <c r="W138" s="38"/>
      <c r="X138" s="38"/>
      <c r="Y138" s="38"/>
      <c r="Z138" s="38"/>
      <c r="AA138" s="38"/>
      <c r="AB138" s="38"/>
      <c r="AC138" s="38"/>
      <c r="AD138" s="38"/>
      <c r="AE138" s="38"/>
      <c r="AR138" s="231" t="s">
        <v>143</v>
      </c>
      <c r="AT138" s="231" t="s">
        <v>139</v>
      </c>
      <c r="AU138" s="231" t="s">
        <v>85</v>
      </c>
      <c r="AY138" s="17" t="s">
        <v>136</v>
      </c>
      <c r="BE138" s="232">
        <f>IF(N138="základní",J138,0)</f>
        <v>0</v>
      </c>
      <c r="BF138" s="232">
        <f>IF(N138="snížená",J138,0)</f>
        <v>0</v>
      </c>
      <c r="BG138" s="232">
        <f>IF(N138="zákl. přenesená",J138,0)</f>
        <v>0</v>
      </c>
      <c r="BH138" s="232">
        <f>IF(N138="sníž. přenesená",J138,0)</f>
        <v>0</v>
      </c>
      <c r="BI138" s="232">
        <f>IF(N138="nulová",J138,0)</f>
        <v>0</v>
      </c>
      <c r="BJ138" s="17" t="s">
        <v>83</v>
      </c>
      <c r="BK138" s="232">
        <f>ROUND(I138*H138,2)</f>
        <v>0</v>
      </c>
      <c r="BL138" s="17" t="s">
        <v>143</v>
      </c>
      <c r="BM138" s="231" t="s">
        <v>590</v>
      </c>
    </row>
    <row r="139" s="12" customFormat="1" ht="22.8" customHeight="1">
      <c r="A139" s="12"/>
      <c r="B139" s="203"/>
      <c r="C139" s="204"/>
      <c r="D139" s="205" t="s">
        <v>74</v>
      </c>
      <c r="E139" s="217" t="s">
        <v>143</v>
      </c>
      <c r="F139" s="217" t="s">
        <v>591</v>
      </c>
      <c r="G139" s="204"/>
      <c r="H139" s="204"/>
      <c r="I139" s="207"/>
      <c r="J139" s="218">
        <f>BK139</f>
        <v>0</v>
      </c>
      <c r="K139" s="204"/>
      <c r="L139" s="209"/>
      <c r="M139" s="210"/>
      <c r="N139" s="211"/>
      <c r="O139" s="211"/>
      <c r="P139" s="212">
        <f>P140</f>
        <v>0</v>
      </c>
      <c r="Q139" s="211"/>
      <c r="R139" s="212">
        <f>R140</f>
        <v>0.18907700000000002</v>
      </c>
      <c r="S139" s="211"/>
      <c r="T139" s="213">
        <f>T140</f>
        <v>0</v>
      </c>
      <c r="U139" s="12"/>
      <c r="V139" s="12"/>
      <c r="W139" s="12"/>
      <c r="X139" s="12"/>
      <c r="Y139" s="12"/>
      <c r="Z139" s="12"/>
      <c r="AA139" s="12"/>
      <c r="AB139" s="12"/>
      <c r="AC139" s="12"/>
      <c r="AD139" s="12"/>
      <c r="AE139" s="12"/>
      <c r="AR139" s="214" t="s">
        <v>83</v>
      </c>
      <c r="AT139" s="215" t="s">
        <v>74</v>
      </c>
      <c r="AU139" s="215" t="s">
        <v>83</v>
      </c>
      <c r="AY139" s="214" t="s">
        <v>136</v>
      </c>
      <c r="BK139" s="216">
        <f>BK140</f>
        <v>0</v>
      </c>
    </row>
    <row r="140" s="2" customFormat="1" ht="16.5" customHeight="1">
      <c r="A140" s="38"/>
      <c r="B140" s="39"/>
      <c r="C140" s="219" t="s">
        <v>137</v>
      </c>
      <c r="D140" s="219" t="s">
        <v>139</v>
      </c>
      <c r="E140" s="220" t="s">
        <v>592</v>
      </c>
      <c r="F140" s="221" t="s">
        <v>593</v>
      </c>
      <c r="G140" s="222" t="s">
        <v>142</v>
      </c>
      <c r="H140" s="223">
        <v>0.10000000000000001</v>
      </c>
      <c r="I140" s="224"/>
      <c r="J140" s="225">
        <f>ROUND(I140*H140,2)</f>
        <v>0</v>
      </c>
      <c r="K140" s="226"/>
      <c r="L140" s="44"/>
      <c r="M140" s="227" t="s">
        <v>1</v>
      </c>
      <c r="N140" s="228" t="s">
        <v>40</v>
      </c>
      <c r="O140" s="91"/>
      <c r="P140" s="229">
        <f>O140*H140</f>
        <v>0</v>
      </c>
      <c r="Q140" s="229">
        <v>1.8907700000000001</v>
      </c>
      <c r="R140" s="229">
        <f>Q140*H140</f>
        <v>0.18907700000000002</v>
      </c>
      <c r="S140" s="229">
        <v>0</v>
      </c>
      <c r="T140" s="230">
        <f>S140*H140</f>
        <v>0</v>
      </c>
      <c r="U140" s="38"/>
      <c r="V140" s="38"/>
      <c r="W140" s="38"/>
      <c r="X140" s="38"/>
      <c r="Y140" s="38"/>
      <c r="Z140" s="38"/>
      <c r="AA140" s="38"/>
      <c r="AB140" s="38"/>
      <c r="AC140" s="38"/>
      <c r="AD140" s="38"/>
      <c r="AE140" s="38"/>
      <c r="AR140" s="231" t="s">
        <v>143</v>
      </c>
      <c r="AT140" s="231" t="s">
        <v>139</v>
      </c>
      <c r="AU140" s="231" t="s">
        <v>85</v>
      </c>
      <c r="AY140" s="17" t="s">
        <v>136</v>
      </c>
      <c r="BE140" s="232">
        <f>IF(N140="základní",J140,0)</f>
        <v>0</v>
      </c>
      <c r="BF140" s="232">
        <f>IF(N140="snížená",J140,0)</f>
        <v>0</v>
      </c>
      <c r="BG140" s="232">
        <f>IF(N140="zákl. přenesená",J140,0)</f>
        <v>0</v>
      </c>
      <c r="BH140" s="232">
        <f>IF(N140="sníž. přenesená",J140,0)</f>
        <v>0</v>
      </c>
      <c r="BI140" s="232">
        <f>IF(N140="nulová",J140,0)</f>
        <v>0</v>
      </c>
      <c r="BJ140" s="17" t="s">
        <v>83</v>
      </c>
      <c r="BK140" s="232">
        <f>ROUND(I140*H140,2)</f>
        <v>0</v>
      </c>
      <c r="BL140" s="17" t="s">
        <v>143</v>
      </c>
      <c r="BM140" s="231" t="s">
        <v>594</v>
      </c>
    </row>
    <row r="141" s="12" customFormat="1" ht="22.8" customHeight="1">
      <c r="A141" s="12"/>
      <c r="B141" s="203"/>
      <c r="C141" s="204"/>
      <c r="D141" s="205" t="s">
        <v>74</v>
      </c>
      <c r="E141" s="217" t="s">
        <v>150</v>
      </c>
      <c r="F141" s="217" t="s">
        <v>151</v>
      </c>
      <c r="G141" s="204"/>
      <c r="H141" s="204"/>
      <c r="I141" s="207"/>
      <c r="J141" s="218">
        <f>BK141</f>
        <v>0</v>
      </c>
      <c r="K141" s="204"/>
      <c r="L141" s="209"/>
      <c r="M141" s="210"/>
      <c r="N141" s="211"/>
      <c r="O141" s="211"/>
      <c r="P141" s="212">
        <f>SUM(P142:P144)</f>
        <v>0</v>
      </c>
      <c r="Q141" s="211"/>
      <c r="R141" s="212">
        <f>SUM(R142:R144)</f>
        <v>0.15714999999999998</v>
      </c>
      <c r="S141" s="211"/>
      <c r="T141" s="213">
        <f>SUM(T142:T144)</f>
        <v>0</v>
      </c>
      <c r="U141" s="12"/>
      <c r="V141" s="12"/>
      <c r="W141" s="12"/>
      <c r="X141" s="12"/>
      <c r="Y141" s="12"/>
      <c r="Z141" s="12"/>
      <c r="AA141" s="12"/>
      <c r="AB141" s="12"/>
      <c r="AC141" s="12"/>
      <c r="AD141" s="12"/>
      <c r="AE141" s="12"/>
      <c r="AR141" s="214" t="s">
        <v>83</v>
      </c>
      <c r="AT141" s="215" t="s">
        <v>74</v>
      </c>
      <c r="AU141" s="215" t="s">
        <v>83</v>
      </c>
      <c r="AY141" s="214" t="s">
        <v>136</v>
      </c>
      <c r="BK141" s="216">
        <f>SUM(BK142:BK144)</f>
        <v>0</v>
      </c>
    </row>
    <row r="142" s="2" customFormat="1" ht="24.15" customHeight="1">
      <c r="A142" s="38"/>
      <c r="B142" s="39"/>
      <c r="C142" s="219" t="s">
        <v>143</v>
      </c>
      <c r="D142" s="219" t="s">
        <v>139</v>
      </c>
      <c r="E142" s="220" t="s">
        <v>595</v>
      </c>
      <c r="F142" s="221" t="s">
        <v>596</v>
      </c>
      <c r="G142" s="222" t="s">
        <v>154</v>
      </c>
      <c r="H142" s="223">
        <v>2</v>
      </c>
      <c r="I142" s="224"/>
      <c r="J142" s="225">
        <f>ROUND(I142*H142,2)</f>
        <v>0</v>
      </c>
      <c r="K142" s="226"/>
      <c r="L142" s="44"/>
      <c r="M142" s="227" t="s">
        <v>1</v>
      </c>
      <c r="N142" s="228" t="s">
        <v>40</v>
      </c>
      <c r="O142" s="91"/>
      <c r="P142" s="229">
        <f>O142*H142</f>
        <v>0</v>
      </c>
      <c r="Q142" s="229">
        <v>0.038899999999999997</v>
      </c>
      <c r="R142" s="229">
        <f>Q142*H142</f>
        <v>0.077799999999999994</v>
      </c>
      <c r="S142" s="229">
        <v>0</v>
      </c>
      <c r="T142" s="230">
        <f>S142*H142</f>
        <v>0</v>
      </c>
      <c r="U142" s="38"/>
      <c r="V142" s="38"/>
      <c r="W142" s="38"/>
      <c r="X142" s="38"/>
      <c r="Y142" s="38"/>
      <c r="Z142" s="38"/>
      <c r="AA142" s="38"/>
      <c r="AB142" s="38"/>
      <c r="AC142" s="38"/>
      <c r="AD142" s="38"/>
      <c r="AE142" s="38"/>
      <c r="AR142" s="231" t="s">
        <v>143</v>
      </c>
      <c r="AT142" s="231" t="s">
        <v>139</v>
      </c>
      <c r="AU142" s="231" t="s">
        <v>85</v>
      </c>
      <c r="AY142" s="17" t="s">
        <v>136</v>
      </c>
      <c r="BE142" s="232">
        <f>IF(N142="základní",J142,0)</f>
        <v>0</v>
      </c>
      <c r="BF142" s="232">
        <f>IF(N142="snížená",J142,0)</f>
        <v>0</v>
      </c>
      <c r="BG142" s="232">
        <f>IF(N142="zákl. přenesená",J142,0)</f>
        <v>0</v>
      </c>
      <c r="BH142" s="232">
        <f>IF(N142="sníž. přenesená",J142,0)</f>
        <v>0</v>
      </c>
      <c r="BI142" s="232">
        <f>IF(N142="nulová",J142,0)</f>
        <v>0</v>
      </c>
      <c r="BJ142" s="17" t="s">
        <v>83</v>
      </c>
      <c r="BK142" s="232">
        <f>ROUND(I142*H142,2)</f>
        <v>0</v>
      </c>
      <c r="BL142" s="17" t="s">
        <v>143</v>
      </c>
      <c r="BM142" s="231" t="s">
        <v>597</v>
      </c>
    </row>
    <row r="143" s="2" customFormat="1" ht="24.15" customHeight="1">
      <c r="A143" s="38"/>
      <c r="B143" s="39"/>
      <c r="C143" s="219" t="s">
        <v>165</v>
      </c>
      <c r="D143" s="219" t="s">
        <v>139</v>
      </c>
      <c r="E143" s="220" t="s">
        <v>598</v>
      </c>
      <c r="F143" s="221" t="s">
        <v>599</v>
      </c>
      <c r="G143" s="222" t="s">
        <v>154</v>
      </c>
      <c r="H143" s="223">
        <v>1.5</v>
      </c>
      <c r="I143" s="224"/>
      <c r="J143" s="225">
        <f>ROUND(I143*H143,2)</f>
        <v>0</v>
      </c>
      <c r="K143" s="226"/>
      <c r="L143" s="44"/>
      <c r="M143" s="227" t="s">
        <v>1</v>
      </c>
      <c r="N143" s="228" t="s">
        <v>40</v>
      </c>
      <c r="O143" s="91"/>
      <c r="P143" s="229">
        <f>O143*H143</f>
        <v>0</v>
      </c>
      <c r="Q143" s="229">
        <v>0.038899999999999997</v>
      </c>
      <c r="R143" s="229">
        <f>Q143*H143</f>
        <v>0.058349999999999999</v>
      </c>
      <c r="S143" s="229">
        <v>0</v>
      </c>
      <c r="T143" s="230">
        <f>S143*H143</f>
        <v>0</v>
      </c>
      <c r="U143" s="38"/>
      <c r="V143" s="38"/>
      <c r="W143" s="38"/>
      <c r="X143" s="38"/>
      <c r="Y143" s="38"/>
      <c r="Z143" s="38"/>
      <c r="AA143" s="38"/>
      <c r="AB143" s="38"/>
      <c r="AC143" s="38"/>
      <c r="AD143" s="38"/>
      <c r="AE143" s="38"/>
      <c r="AR143" s="231" t="s">
        <v>143</v>
      </c>
      <c r="AT143" s="231" t="s">
        <v>139</v>
      </c>
      <c r="AU143" s="231" t="s">
        <v>85</v>
      </c>
      <c r="AY143" s="17" t="s">
        <v>136</v>
      </c>
      <c r="BE143" s="232">
        <f>IF(N143="základní",J143,0)</f>
        <v>0</v>
      </c>
      <c r="BF143" s="232">
        <f>IF(N143="snížená",J143,0)</f>
        <v>0</v>
      </c>
      <c r="BG143" s="232">
        <f>IF(N143="zákl. přenesená",J143,0)</f>
        <v>0</v>
      </c>
      <c r="BH143" s="232">
        <f>IF(N143="sníž. přenesená",J143,0)</f>
        <v>0</v>
      </c>
      <c r="BI143" s="232">
        <f>IF(N143="nulová",J143,0)</f>
        <v>0</v>
      </c>
      <c r="BJ143" s="17" t="s">
        <v>83</v>
      </c>
      <c r="BK143" s="232">
        <f>ROUND(I143*H143,2)</f>
        <v>0</v>
      </c>
      <c r="BL143" s="17" t="s">
        <v>143</v>
      </c>
      <c r="BM143" s="231" t="s">
        <v>600</v>
      </c>
    </row>
    <row r="144" s="2" customFormat="1" ht="24.15" customHeight="1">
      <c r="A144" s="38"/>
      <c r="B144" s="39"/>
      <c r="C144" s="219" t="s">
        <v>150</v>
      </c>
      <c r="D144" s="219" t="s">
        <v>139</v>
      </c>
      <c r="E144" s="220" t="s">
        <v>601</v>
      </c>
      <c r="F144" s="221" t="s">
        <v>602</v>
      </c>
      <c r="G144" s="222" t="s">
        <v>163</v>
      </c>
      <c r="H144" s="223">
        <v>6</v>
      </c>
      <c r="I144" s="224"/>
      <c r="J144" s="225">
        <f>ROUND(I144*H144,2)</f>
        <v>0</v>
      </c>
      <c r="K144" s="226"/>
      <c r="L144" s="44"/>
      <c r="M144" s="227" t="s">
        <v>1</v>
      </c>
      <c r="N144" s="228" t="s">
        <v>40</v>
      </c>
      <c r="O144" s="91"/>
      <c r="P144" s="229">
        <f>O144*H144</f>
        <v>0</v>
      </c>
      <c r="Q144" s="229">
        <v>0.0035000000000000001</v>
      </c>
      <c r="R144" s="229">
        <f>Q144*H144</f>
        <v>0.021000000000000001</v>
      </c>
      <c r="S144" s="229">
        <v>0</v>
      </c>
      <c r="T144" s="230">
        <f>S144*H144</f>
        <v>0</v>
      </c>
      <c r="U144" s="38"/>
      <c r="V144" s="38"/>
      <c r="W144" s="38"/>
      <c r="X144" s="38"/>
      <c r="Y144" s="38"/>
      <c r="Z144" s="38"/>
      <c r="AA144" s="38"/>
      <c r="AB144" s="38"/>
      <c r="AC144" s="38"/>
      <c r="AD144" s="38"/>
      <c r="AE144" s="38"/>
      <c r="AR144" s="231" t="s">
        <v>143</v>
      </c>
      <c r="AT144" s="231" t="s">
        <v>139</v>
      </c>
      <c r="AU144" s="231" t="s">
        <v>85</v>
      </c>
      <c r="AY144" s="17" t="s">
        <v>136</v>
      </c>
      <c r="BE144" s="232">
        <f>IF(N144="základní",J144,0)</f>
        <v>0</v>
      </c>
      <c r="BF144" s="232">
        <f>IF(N144="snížená",J144,0)</f>
        <v>0</v>
      </c>
      <c r="BG144" s="232">
        <f>IF(N144="zákl. přenesená",J144,0)</f>
        <v>0</v>
      </c>
      <c r="BH144" s="232">
        <f>IF(N144="sníž. přenesená",J144,0)</f>
        <v>0</v>
      </c>
      <c r="BI144" s="232">
        <f>IF(N144="nulová",J144,0)</f>
        <v>0</v>
      </c>
      <c r="BJ144" s="17" t="s">
        <v>83</v>
      </c>
      <c r="BK144" s="232">
        <f>ROUND(I144*H144,2)</f>
        <v>0</v>
      </c>
      <c r="BL144" s="17" t="s">
        <v>143</v>
      </c>
      <c r="BM144" s="231" t="s">
        <v>603</v>
      </c>
    </row>
    <row r="145" s="12" customFormat="1" ht="22.8" customHeight="1">
      <c r="A145" s="12"/>
      <c r="B145" s="203"/>
      <c r="C145" s="204"/>
      <c r="D145" s="205" t="s">
        <v>74</v>
      </c>
      <c r="E145" s="217" t="s">
        <v>182</v>
      </c>
      <c r="F145" s="217" t="s">
        <v>191</v>
      </c>
      <c r="G145" s="204"/>
      <c r="H145" s="204"/>
      <c r="I145" s="207"/>
      <c r="J145" s="218">
        <f>BK145</f>
        <v>0</v>
      </c>
      <c r="K145" s="204"/>
      <c r="L145" s="209"/>
      <c r="M145" s="210"/>
      <c r="N145" s="211"/>
      <c r="O145" s="211"/>
      <c r="P145" s="212">
        <f>SUM(P146:P151)</f>
        <v>0</v>
      </c>
      <c r="Q145" s="211"/>
      <c r="R145" s="212">
        <f>SUM(R146:R151)</f>
        <v>0</v>
      </c>
      <c r="S145" s="211"/>
      <c r="T145" s="213">
        <f>SUM(T146:T151)</f>
        <v>1.6030000000000002</v>
      </c>
      <c r="U145" s="12"/>
      <c r="V145" s="12"/>
      <c r="W145" s="12"/>
      <c r="X145" s="12"/>
      <c r="Y145" s="12"/>
      <c r="Z145" s="12"/>
      <c r="AA145" s="12"/>
      <c r="AB145" s="12"/>
      <c r="AC145" s="12"/>
      <c r="AD145" s="12"/>
      <c r="AE145" s="12"/>
      <c r="AR145" s="214" t="s">
        <v>83</v>
      </c>
      <c r="AT145" s="215" t="s">
        <v>74</v>
      </c>
      <c r="AU145" s="215" t="s">
        <v>83</v>
      </c>
      <c r="AY145" s="214" t="s">
        <v>136</v>
      </c>
      <c r="BK145" s="216">
        <f>SUM(BK146:BK151)</f>
        <v>0</v>
      </c>
    </row>
    <row r="146" s="2" customFormat="1" ht="16.5" customHeight="1">
      <c r="A146" s="38"/>
      <c r="B146" s="39"/>
      <c r="C146" s="219" t="s">
        <v>174</v>
      </c>
      <c r="D146" s="219" t="s">
        <v>139</v>
      </c>
      <c r="E146" s="220" t="s">
        <v>604</v>
      </c>
      <c r="F146" s="221" t="s">
        <v>605</v>
      </c>
      <c r="G146" s="222" t="s">
        <v>384</v>
      </c>
      <c r="H146" s="223">
        <v>1</v>
      </c>
      <c r="I146" s="224"/>
      <c r="J146" s="225">
        <f>ROUND(I146*H146,2)</f>
        <v>0</v>
      </c>
      <c r="K146" s="226"/>
      <c r="L146" s="44"/>
      <c r="M146" s="227" t="s">
        <v>1</v>
      </c>
      <c r="N146" s="228" t="s">
        <v>40</v>
      </c>
      <c r="O146" s="91"/>
      <c r="P146" s="229">
        <f>O146*H146</f>
        <v>0</v>
      </c>
      <c r="Q146" s="229">
        <v>0</v>
      </c>
      <c r="R146" s="229">
        <f>Q146*H146</f>
        <v>0</v>
      </c>
      <c r="S146" s="229">
        <v>0</v>
      </c>
      <c r="T146" s="230">
        <f>S146*H146</f>
        <v>0</v>
      </c>
      <c r="U146" s="38"/>
      <c r="V146" s="38"/>
      <c r="W146" s="38"/>
      <c r="X146" s="38"/>
      <c r="Y146" s="38"/>
      <c r="Z146" s="38"/>
      <c r="AA146" s="38"/>
      <c r="AB146" s="38"/>
      <c r="AC146" s="38"/>
      <c r="AD146" s="38"/>
      <c r="AE146" s="38"/>
      <c r="AR146" s="231" t="s">
        <v>143</v>
      </c>
      <c r="AT146" s="231" t="s">
        <v>139</v>
      </c>
      <c r="AU146" s="231" t="s">
        <v>85</v>
      </c>
      <c r="AY146" s="17" t="s">
        <v>136</v>
      </c>
      <c r="BE146" s="232">
        <f>IF(N146="základní",J146,0)</f>
        <v>0</v>
      </c>
      <c r="BF146" s="232">
        <f>IF(N146="snížená",J146,0)</f>
        <v>0</v>
      </c>
      <c r="BG146" s="232">
        <f>IF(N146="zákl. přenesená",J146,0)</f>
        <v>0</v>
      </c>
      <c r="BH146" s="232">
        <f>IF(N146="sníž. přenesená",J146,0)</f>
        <v>0</v>
      </c>
      <c r="BI146" s="232">
        <f>IF(N146="nulová",J146,0)</f>
        <v>0</v>
      </c>
      <c r="BJ146" s="17" t="s">
        <v>83</v>
      </c>
      <c r="BK146" s="232">
        <f>ROUND(I146*H146,2)</f>
        <v>0</v>
      </c>
      <c r="BL146" s="17" t="s">
        <v>143</v>
      </c>
      <c r="BM146" s="231" t="s">
        <v>606</v>
      </c>
    </row>
    <row r="147" s="2" customFormat="1" ht="24.15" customHeight="1">
      <c r="A147" s="38"/>
      <c r="B147" s="39"/>
      <c r="C147" s="219" t="s">
        <v>178</v>
      </c>
      <c r="D147" s="219" t="s">
        <v>139</v>
      </c>
      <c r="E147" s="220" t="s">
        <v>607</v>
      </c>
      <c r="F147" s="221" t="s">
        <v>608</v>
      </c>
      <c r="G147" s="222" t="s">
        <v>163</v>
      </c>
      <c r="H147" s="223">
        <v>1</v>
      </c>
      <c r="I147" s="224"/>
      <c r="J147" s="225">
        <f>ROUND(I147*H147,2)</f>
        <v>0</v>
      </c>
      <c r="K147" s="226"/>
      <c r="L147" s="44"/>
      <c r="M147" s="227" t="s">
        <v>1</v>
      </c>
      <c r="N147" s="228" t="s">
        <v>40</v>
      </c>
      <c r="O147" s="91"/>
      <c r="P147" s="229">
        <f>O147*H147</f>
        <v>0</v>
      </c>
      <c r="Q147" s="229">
        <v>0</v>
      </c>
      <c r="R147" s="229">
        <f>Q147*H147</f>
        <v>0</v>
      </c>
      <c r="S147" s="229">
        <v>0.0080000000000000002</v>
      </c>
      <c r="T147" s="230">
        <f>S147*H147</f>
        <v>0.0080000000000000002</v>
      </c>
      <c r="U147" s="38"/>
      <c r="V147" s="38"/>
      <c r="W147" s="38"/>
      <c r="X147" s="38"/>
      <c r="Y147" s="38"/>
      <c r="Z147" s="38"/>
      <c r="AA147" s="38"/>
      <c r="AB147" s="38"/>
      <c r="AC147" s="38"/>
      <c r="AD147" s="38"/>
      <c r="AE147" s="38"/>
      <c r="AR147" s="231" t="s">
        <v>143</v>
      </c>
      <c r="AT147" s="231" t="s">
        <v>139</v>
      </c>
      <c r="AU147" s="231" t="s">
        <v>85</v>
      </c>
      <c r="AY147" s="17" t="s">
        <v>136</v>
      </c>
      <c r="BE147" s="232">
        <f>IF(N147="základní",J147,0)</f>
        <v>0</v>
      </c>
      <c r="BF147" s="232">
        <f>IF(N147="snížená",J147,0)</f>
        <v>0</v>
      </c>
      <c r="BG147" s="232">
        <f>IF(N147="zákl. přenesená",J147,0)</f>
        <v>0</v>
      </c>
      <c r="BH147" s="232">
        <f>IF(N147="sníž. přenesená",J147,0)</f>
        <v>0</v>
      </c>
      <c r="BI147" s="232">
        <f>IF(N147="nulová",J147,0)</f>
        <v>0</v>
      </c>
      <c r="BJ147" s="17" t="s">
        <v>83</v>
      </c>
      <c r="BK147" s="232">
        <f>ROUND(I147*H147,2)</f>
        <v>0</v>
      </c>
      <c r="BL147" s="17" t="s">
        <v>143</v>
      </c>
      <c r="BM147" s="231" t="s">
        <v>609</v>
      </c>
    </row>
    <row r="148" s="2" customFormat="1" ht="24.15" customHeight="1">
      <c r="A148" s="38"/>
      <c r="B148" s="39"/>
      <c r="C148" s="219" t="s">
        <v>182</v>
      </c>
      <c r="D148" s="219" t="s">
        <v>139</v>
      </c>
      <c r="E148" s="220" t="s">
        <v>610</v>
      </c>
      <c r="F148" s="221" t="s">
        <v>611</v>
      </c>
      <c r="G148" s="222" t="s">
        <v>163</v>
      </c>
      <c r="H148" s="223">
        <v>1</v>
      </c>
      <c r="I148" s="224"/>
      <c r="J148" s="225">
        <f>ROUND(I148*H148,2)</f>
        <v>0</v>
      </c>
      <c r="K148" s="226"/>
      <c r="L148" s="44"/>
      <c r="M148" s="227" t="s">
        <v>1</v>
      </c>
      <c r="N148" s="228" t="s">
        <v>40</v>
      </c>
      <c r="O148" s="91"/>
      <c r="P148" s="229">
        <f>O148*H148</f>
        <v>0</v>
      </c>
      <c r="Q148" s="229">
        <v>0</v>
      </c>
      <c r="R148" s="229">
        <f>Q148*H148</f>
        <v>0</v>
      </c>
      <c r="S148" s="229">
        <v>0.012</v>
      </c>
      <c r="T148" s="230">
        <f>S148*H148</f>
        <v>0.012</v>
      </c>
      <c r="U148" s="38"/>
      <c r="V148" s="38"/>
      <c r="W148" s="38"/>
      <c r="X148" s="38"/>
      <c r="Y148" s="38"/>
      <c r="Z148" s="38"/>
      <c r="AA148" s="38"/>
      <c r="AB148" s="38"/>
      <c r="AC148" s="38"/>
      <c r="AD148" s="38"/>
      <c r="AE148" s="38"/>
      <c r="AR148" s="231" t="s">
        <v>143</v>
      </c>
      <c r="AT148" s="231" t="s">
        <v>139</v>
      </c>
      <c r="AU148" s="231" t="s">
        <v>85</v>
      </c>
      <c r="AY148" s="17" t="s">
        <v>136</v>
      </c>
      <c r="BE148" s="232">
        <f>IF(N148="základní",J148,0)</f>
        <v>0</v>
      </c>
      <c r="BF148" s="232">
        <f>IF(N148="snížená",J148,0)</f>
        <v>0</v>
      </c>
      <c r="BG148" s="232">
        <f>IF(N148="zákl. přenesená",J148,0)</f>
        <v>0</v>
      </c>
      <c r="BH148" s="232">
        <f>IF(N148="sníž. přenesená",J148,0)</f>
        <v>0</v>
      </c>
      <c r="BI148" s="232">
        <f>IF(N148="nulová",J148,0)</f>
        <v>0</v>
      </c>
      <c r="BJ148" s="17" t="s">
        <v>83</v>
      </c>
      <c r="BK148" s="232">
        <f>ROUND(I148*H148,2)</f>
        <v>0</v>
      </c>
      <c r="BL148" s="17" t="s">
        <v>143</v>
      </c>
      <c r="BM148" s="231" t="s">
        <v>612</v>
      </c>
    </row>
    <row r="149" s="2" customFormat="1" ht="24.15" customHeight="1">
      <c r="A149" s="38"/>
      <c r="B149" s="39"/>
      <c r="C149" s="219" t="s">
        <v>187</v>
      </c>
      <c r="D149" s="219" t="s">
        <v>139</v>
      </c>
      <c r="E149" s="220" t="s">
        <v>613</v>
      </c>
      <c r="F149" s="221" t="s">
        <v>614</v>
      </c>
      <c r="G149" s="222" t="s">
        <v>230</v>
      </c>
      <c r="H149" s="223">
        <v>14</v>
      </c>
      <c r="I149" s="224"/>
      <c r="J149" s="225">
        <f>ROUND(I149*H149,2)</f>
        <v>0</v>
      </c>
      <c r="K149" s="226"/>
      <c r="L149" s="44"/>
      <c r="M149" s="227" t="s">
        <v>1</v>
      </c>
      <c r="N149" s="228" t="s">
        <v>40</v>
      </c>
      <c r="O149" s="91"/>
      <c r="P149" s="229">
        <f>O149*H149</f>
        <v>0</v>
      </c>
      <c r="Q149" s="229">
        <v>0</v>
      </c>
      <c r="R149" s="229">
        <f>Q149*H149</f>
        <v>0</v>
      </c>
      <c r="S149" s="229">
        <v>0.027</v>
      </c>
      <c r="T149" s="230">
        <f>S149*H149</f>
        <v>0.378</v>
      </c>
      <c r="U149" s="38"/>
      <c r="V149" s="38"/>
      <c r="W149" s="38"/>
      <c r="X149" s="38"/>
      <c r="Y149" s="38"/>
      <c r="Z149" s="38"/>
      <c r="AA149" s="38"/>
      <c r="AB149" s="38"/>
      <c r="AC149" s="38"/>
      <c r="AD149" s="38"/>
      <c r="AE149" s="38"/>
      <c r="AR149" s="231" t="s">
        <v>143</v>
      </c>
      <c r="AT149" s="231" t="s">
        <v>139</v>
      </c>
      <c r="AU149" s="231" t="s">
        <v>85</v>
      </c>
      <c r="AY149" s="17" t="s">
        <v>136</v>
      </c>
      <c r="BE149" s="232">
        <f>IF(N149="základní",J149,0)</f>
        <v>0</v>
      </c>
      <c r="BF149" s="232">
        <f>IF(N149="snížená",J149,0)</f>
        <v>0</v>
      </c>
      <c r="BG149" s="232">
        <f>IF(N149="zákl. přenesená",J149,0)</f>
        <v>0</v>
      </c>
      <c r="BH149" s="232">
        <f>IF(N149="sníž. přenesená",J149,0)</f>
        <v>0</v>
      </c>
      <c r="BI149" s="232">
        <f>IF(N149="nulová",J149,0)</f>
        <v>0</v>
      </c>
      <c r="BJ149" s="17" t="s">
        <v>83</v>
      </c>
      <c r="BK149" s="232">
        <f>ROUND(I149*H149,2)</f>
        <v>0</v>
      </c>
      <c r="BL149" s="17" t="s">
        <v>143</v>
      </c>
      <c r="BM149" s="231" t="s">
        <v>615</v>
      </c>
    </row>
    <row r="150" s="2" customFormat="1" ht="24.15" customHeight="1">
      <c r="A150" s="38"/>
      <c r="B150" s="39"/>
      <c r="C150" s="219" t="s">
        <v>192</v>
      </c>
      <c r="D150" s="219" t="s">
        <v>139</v>
      </c>
      <c r="E150" s="220" t="s">
        <v>616</v>
      </c>
      <c r="F150" s="221" t="s">
        <v>617</v>
      </c>
      <c r="G150" s="222" t="s">
        <v>230</v>
      </c>
      <c r="H150" s="223">
        <v>5</v>
      </c>
      <c r="I150" s="224"/>
      <c r="J150" s="225">
        <f>ROUND(I150*H150,2)</f>
        <v>0</v>
      </c>
      <c r="K150" s="226"/>
      <c r="L150" s="44"/>
      <c r="M150" s="227" t="s">
        <v>1</v>
      </c>
      <c r="N150" s="228" t="s">
        <v>40</v>
      </c>
      <c r="O150" s="91"/>
      <c r="P150" s="229">
        <f>O150*H150</f>
        <v>0</v>
      </c>
      <c r="Q150" s="229">
        <v>0</v>
      </c>
      <c r="R150" s="229">
        <f>Q150*H150</f>
        <v>0</v>
      </c>
      <c r="S150" s="229">
        <v>0.081000000000000003</v>
      </c>
      <c r="T150" s="230">
        <f>S150*H150</f>
        <v>0.40500000000000003</v>
      </c>
      <c r="U150" s="38"/>
      <c r="V150" s="38"/>
      <c r="W150" s="38"/>
      <c r="X150" s="38"/>
      <c r="Y150" s="38"/>
      <c r="Z150" s="38"/>
      <c r="AA150" s="38"/>
      <c r="AB150" s="38"/>
      <c r="AC150" s="38"/>
      <c r="AD150" s="38"/>
      <c r="AE150" s="38"/>
      <c r="AR150" s="231" t="s">
        <v>143</v>
      </c>
      <c r="AT150" s="231" t="s">
        <v>139</v>
      </c>
      <c r="AU150" s="231" t="s">
        <v>85</v>
      </c>
      <c r="AY150" s="17" t="s">
        <v>136</v>
      </c>
      <c r="BE150" s="232">
        <f>IF(N150="základní",J150,0)</f>
        <v>0</v>
      </c>
      <c r="BF150" s="232">
        <f>IF(N150="snížená",J150,0)</f>
        <v>0</v>
      </c>
      <c r="BG150" s="232">
        <f>IF(N150="zákl. přenesená",J150,0)</f>
        <v>0</v>
      </c>
      <c r="BH150" s="232">
        <f>IF(N150="sníž. přenesená",J150,0)</f>
        <v>0</v>
      </c>
      <c r="BI150" s="232">
        <f>IF(N150="nulová",J150,0)</f>
        <v>0</v>
      </c>
      <c r="BJ150" s="17" t="s">
        <v>83</v>
      </c>
      <c r="BK150" s="232">
        <f>ROUND(I150*H150,2)</f>
        <v>0</v>
      </c>
      <c r="BL150" s="17" t="s">
        <v>143</v>
      </c>
      <c r="BM150" s="231" t="s">
        <v>618</v>
      </c>
    </row>
    <row r="151" s="2" customFormat="1" ht="49.05" customHeight="1">
      <c r="A151" s="38"/>
      <c r="B151" s="39"/>
      <c r="C151" s="219" t="s">
        <v>8</v>
      </c>
      <c r="D151" s="219" t="s">
        <v>139</v>
      </c>
      <c r="E151" s="220" t="s">
        <v>619</v>
      </c>
      <c r="F151" s="221" t="s">
        <v>620</v>
      </c>
      <c r="G151" s="222" t="s">
        <v>142</v>
      </c>
      <c r="H151" s="223">
        <v>0.40000000000000002</v>
      </c>
      <c r="I151" s="224"/>
      <c r="J151" s="225">
        <f>ROUND(I151*H151,2)</f>
        <v>0</v>
      </c>
      <c r="K151" s="226"/>
      <c r="L151" s="44"/>
      <c r="M151" s="227" t="s">
        <v>1</v>
      </c>
      <c r="N151" s="228" t="s">
        <v>40</v>
      </c>
      <c r="O151" s="91"/>
      <c r="P151" s="229">
        <f>O151*H151</f>
        <v>0</v>
      </c>
      <c r="Q151" s="229">
        <v>0</v>
      </c>
      <c r="R151" s="229">
        <f>Q151*H151</f>
        <v>0</v>
      </c>
      <c r="S151" s="229">
        <v>2</v>
      </c>
      <c r="T151" s="230">
        <f>S151*H151</f>
        <v>0.80000000000000004</v>
      </c>
      <c r="U151" s="38"/>
      <c r="V151" s="38"/>
      <c r="W151" s="38"/>
      <c r="X151" s="38"/>
      <c r="Y151" s="38"/>
      <c r="Z151" s="38"/>
      <c r="AA151" s="38"/>
      <c r="AB151" s="38"/>
      <c r="AC151" s="38"/>
      <c r="AD151" s="38"/>
      <c r="AE151" s="38"/>
      <c r="AR151" s="231" t="s">
        <v>143</v>
      </c>
      <c r="AT151" s="231" t="s">
        <v>139</v>
      </c>
      <c r="AU151" s="231" t="s">
        <v>85</v>
      </c>
      <c r="AY151" s="17" t="s">
        <v>136</v>
      </c>
      <c r="BE151" s="232">
        <f>IF(N151="základní",J151,0)</f>
        <v>0</v>
      </c>
      <c r="BF151" s="232">
        <f>IF(N151="snížená",J151,0)</f>
        <v>0</v>
      </c>
      <c r="BG151" s="232">
        <f>IF(N151="zákl. přenesená",J151,0)</f>
        <v>0</v>
      </c>
      <c r="BH151" s="232">
        <f>IF(N151="sníž. přenesená",J151,0)</f>
        <v>0</v>
      </c>
      <c r="BI151" s="232">
        <f>IF(N151="nulová",J151,0)</f>
        <v>0</v>
      </c>
      <c r="BJ151" s="17" t="s">
        <v>83</v>
      </c>
      <c r="BK151" s="232">
        <f>ROUND(I151*H151,2)</f>
        <v>0</v>
      </c>
      <c r="BL151" s="17" t="s">
        <v>143</v>
      </c>
      <c r="BM151" s="231" t="s">
        <v>621</v>
      </c>
    </row>
    <row r="152" s="12" customFormat="1" ht="22.8" customHeight="1">
      <c r="A152" s="12"/>
      <c r="B152" s="203"/>
      <c r="C152" s="204"/>
      <c r="D152" s="205" t="s">
        <v>74</v>
      </c>
      <c r="E152" s="217" t="s">
        <v>260</v>
      </c>
      <c r="F152" s="217" t="s">
        <v>261</v>
      </c>
      <c r="G152" s="204"/>
      <c r="H152" s="204"/>
      <c r="I152" s="207"/>
      <c r="J152" s="218">
        <f>BK152</f>
        <v>0</v>
      </c>
      <c r="K152" s="204"/>
      <c r="L152" s="209"/>
      <c r="M152" s="210"/>
      <c r="N152" s="211"/>
      <c r="O152" s="211"/>
      <c r="P152" s="212">
        <f>SUM(P153:P157)</f>
        <v>0</v>
      </c>
      <c r="Q152" s="211"/>
      <c r="R152" s="212">
        <f>SUM(R153:R157)</f>
        <v>0</v>
      </c>
      <c r="S152" s="211"/>
      <c r="T152" s="213">
        <f>SUM(T153:T157)</f>
        <v>0</v>
      </c>
      <c r="U152" s="12"/>
      <c r="V152" s="12"/>
      <c r="W152" s="12"/>
      <c r="X152" s="12"/>
      <c r="Y152" s="12"/>
      <c r="Z152" s="12"/>
      <c r="AA152" s="12"/>
      <c r="AB152" s="12"/>
      <c r="AC152" s="12"/>
      <c r="AD152" s="12"/>
      <c r="AE152" s="12"/>
      <c r="AR152" s="214" t="s">
        <v>83</v>
      </c>
      <c r="AT152" s="215" t="s">
        <v>74</v>
      </c>
      <c r="AU152" s="215" t="s">
        <v>83</v>
      </c>
      <c r="AY152" s="214" t="s">
        <v>136</v>
      </c>
      <c r="BK152" s="216">
        <f>SUM(BK153:BK157)</f>
        <v>0</v>
      </c>
    </row>
    <row r="153" s="2" customFormat="1" ht="33" customHeight="1">
      <c r="A153" s="38"/>
      <c r="B153" s="39"/>
      <c r="C153" s="219" t="s">
        <v>200</v>
      </c>
      <c r="D153" s="219" t="s">
        <v>139</v>
      </c>
      <c r="E153" s="220" t="s">
        <v>263</v>
      </c>
      <c r="F153" s="221" t="s">
        <v>264</v>
      </c>
      <c r="G153" s="222" t="s">
        <v>265</v>
      </c>
      <c r="H153" s="223">
        <v>1.7749999999999999</v>
      </c>
      <c r="I153" s="224"/>
      <c r="J153" s="225">
        <f>ROUND(I153*H153,2)</f>
        <v>0</v>
      </c>
      <c r="K153" s="226"/>
      <c r="L153" s="44"/>
      <c r="M153" s="227" t="s">
        <v>1</v>
      </c>
      <c r="N153" s="228" t="s">
        <v>40</v>
      </c>
      <c r="O153" s="91"/>
      <c r="P153" s="229">
        <f>O153*H153</f>
        <v>0</v>
      </c>
      <c r="Q153" s="229">
        <v>0</v>
      </c>
      <c r="R153" s="229">
        <f>Q153*H153</f>
        <v>0</v>
      </c>
      <c r="S153" s="229">
        <v>0</v>
      </c>
      <c r="T153" s="230">
        <f>S153*H153</f>
        <v>0</v>
      </c>
      <c r="U153" s="38"/>
      <c r="V153" s="38"/>
      <c r="W153" s="38"/>
      <c r="X153" s="38"/>
      <c r="Y153" s="38"/>
      <c r="Z153" s="38"/>
      <c r="AA153" s="38"/>
      <c r="AB153" s="38"/>
      <c r="AC153" s="38"/>
      <c r="AD153" s="38"/>
      <c r="AE153" s="38"/>
      <c r="AR153" s="231" t="s">
        <v>143</v>
      </c>
      <c r="AT153" s="231" t="s">
        <v>139</v>
      </c>
      <c r="AU153" s="231" t="s">
        <v>85</v>
      </c>
      <c r="AY153" s="17" t="s">
        <v>136</v>
      </c>
      <c r="BE153" s="232">
        <f>IF(N153="základní",J153,0)</f>
        <v>0</v>
      </c>
      <c r="BF153" s="232">
        <f>IF(N153="snížená",J153,0)</f>
        <v>0</v>
      </c>
      <c r="BG153" s="232">
        <f>IF(N153="zákl. přenesená",J153,0)</f>
        <v>0</v>
      </c>
      <c r="BH153" s="232">
        <f>IF(N153="sníž. přenesená",J153,0)</f>
        <v>0</v>
      </c>
      <c r="BI153" s="232">
        <f>IF(N153="nulová",J153,0)</f>
        <v>0</v>
      </c>
      <c r="BJ153" s="17" t="s">
        <v>83</v>
      </c>
      <c r="BK153" s="232">
        <f>ROUND(I153*H153,2)</f>
        <v>0</v>
      </c>
      <c r="BL153" s="17" t="s">
        <v>143</v>
      </c>
      <c r="BM153" s="231" t="s">
        <v>622</v>
      </c>
    </row>
    <row r="154" s="2" customFormat="1" ht="24.15" customHeight="1">
      <c r="A154" s="38"/>
      <c r="B154" s="39"/>
      <c r="C154" s="219" t="s">
        <v>206</v>
      </c>
      <c r="D154" s="219" t="s">
        <v>139</v>
      </c>
      <c r="E154" s="220" t="s">
        <v>268</v>
      </c>
      <c r="F154" s="221" t="s">
        <v>269</v>
      </c>
      <c r="G154" s="222" t="s">
        <v>265</v>
      </c>
      <c r="H154" s="223">
        <v>1.7749999999999999</v>
      </c>
      <c r="I154" s="224"/>
      <c r="J154" s="225">
        <f>ROUND(I154*H154,2)</f>
        <v>0</v>
      </c>
      <c r="K154" s="226"/>
      <c r="L154" s="44"/>
      <c r="M154" s="227" t="s">
        <v>1</v>
      </c>
      <c r="N154" s="228" t="s">
        <v>40</v>
      </c>
      <c r="O154" s="91"/>
      <c r="P154" s="229">
        <f>O154*H154</f>
        <v>0</v>
      </c>
      <c r="Q154" s="229">
        <v>0</v>
      </c>
      <c r="R154" s="229">
        <f>Q154*H154</f>
        <v>0</v>
      </c>
      <c r="S154" s="229">
        <v>0</v>
      </c>
      <c r="T154" s="230">
        <f>S154*H154</f>
        <v>0</v>
      </c>
      <c r="U154" s="38"/>
      <c r="V154" s="38"/>
      <c r="W154" s="38"/>
      <c r="X154" s="38"/>
      <c r="Y154" s="38"/>
      <c r="Z154" s="38"/>
      <c r="AA154" s="38"/>
      <c r="AB154" s="38"/>
      <c r="AC154" s="38"/>
      <c r="AD154" s="38"/>
      <c r="AE154" s="38"/>
      <c r="AR154" s="231" t="s">
        <v>143</v>
      </c>
      <c r="AT154" s="231" t="s">
        <v>139</v>
      </c>
      <c r="AU154" s="231" t="s">
        <v>85</v>
      </c>
      <c r="AY154" s="17" t="s">
        <v>136</v>
      </c>
      <c r="BE154" s="232">
        <f>IF(N154="základní",J154,0)</f>
        <v>0</v>
      </c>
      <c r="BF154" s="232">
        <f>IF(N154="snížená",J154,0)</f>
        <v>0</v>
      </c>
      <c r="BG154" s="232">
        <f>IF(N154="zákl. přenesená",J154,0)</f>
        <v>0</v>
      </c>
      <c r="BH154" s="232">
        <f>IF(N154="sníž. přenesená",J154,0)</f>
        <v>0</v>
      </c>
      <c r="BI154" s="232">
        <f>IF(N154="nulová",J154,0)</f>
        <v>0</v>
      </c>
      <c r="BJ154" s="17" t="s">
        <v>83</v>
      </c>
      <c r="BK154" s="232">
        <f>ROUND(I154*H154,2)</f>
        <v>0</v>
      </c>
      <c r="BL154" s="17" t="s">
        <v>143</v>
      </c>
      <c r="BM154" s="231" t="s">
        <v>623</v>
      </c>
    </row>
    <row r="155" s="2" customFormat="1" ht="24.15" customHeight="1">
      <c r="A155" s="38"/>
      <c r="B155" s="39"/>
      <c r="C155" s="219" t="s">
        <v>210</v>
      </c>
      <c r="D155" s="219" t="s">
        <v>139</v>
      </c>
      <c r="E155" s="220" t="s">
        <v>272</v>
      </c>
      <c r="F155" s="221" t="s">
        <v>273</v>
      </c>
      <c r="G155" s="222" t="s">
        <v>265</v>
      </c>
      <c r="H155" s="223">
        <v>33.725000000000001</v>
      </c>
      <c r="I155" s="224"/>
      <c r="J155" s="225">
        <f>ROUND(I155*H155,2)</f>
        <v>0</v>
      </c>
      <c r="K155" s="226"/>
      <c r="L155" s="44"/>
      <c r="M155" s="227" t="s">
        <v>1</v>
      </c>
      <c r="N155" s="228" t="s">
        <v>40</v>
      </c>
      <c r="O155" s="91"/>
      <c r="P155" s="229">
        <f>O155*H155</f>
        <v>0</v>
      </c>
      <c r="Q155" s="229">
        <v>0</v>
      </c>
      <c r="R155" s="229">
        <f>Q155*H155</f>
        <v>0</v>
      </c>
      <c r="S155" s="229">
        <v>0</v>
      </c>
      <c r="T155" s="230">
        <f>S155*H155</f>
        <v>0</v>
      </c>
      <c r="U155" s="38"/>
      <c r="V155" s="38"/>
      <c r="W155" s="38"/>
      <c r="X155" s="38"/>
      <c r="Y155" s="38"/>
      <c r="Z155" s="38"/>
      <c r="AA155" s="38"/>
      <c r="AB155" s="38"/>
      <c r="AC155" s="38"/>
      <c r="AD155" s="38"/>
      <c r="AE155" s="38"/>
      <c r="AR155" s="231" t="s">
        <v>143</v>
      </c>
      <c r="AT155" s="231" t="s">
        <v>139</v>
      </c>
      <c r="AU155" s="231" t="s">
        <v>85</v>
      </c>
      <c r="AY155" s="17" t="s">
        <v>136</v>
      </c>
      <c r="BE155" s="232">
        <f>IF(N155="základní",J155,0)</f>
        <v>0</v>
      </c>
      <c r="BF155" s="232">
        <f>IF(N155="snížená",J155,0)</f>
        <v>0</v>
      </c>
      <c r="BG155" s="232">
        <f>IF(N155="zákl. přenesená",J155,0)</f>
        <v>0</v>
      </c>
      <c r="BH155" s="232">
        <f>IF(N155="sníž. přenesená",J155,0)</f>
        <v>0</v>
      </c>
      <c r="BI155" s="232">
        <f>IF(N155="nulová",J155,0)</f>
        <v>0</v>
      </c>
      <c r="BJ155" s="17" t="s">
        <v>83</v>
      </c>
      <c r="BK155" s="232">
        <f>ROUND(I155*H155,2)</f>
        <v>0</v>
      </c>
      <c r="BL155" s="17" t="s">
        <v>143</v>
      </c>
      <c r="BM155" s="231" t="s">
        <v>624</v>
      </c>
    </row>
    <row r="156" s="14" customFormat="1">
      <c r="A156" s="14"/>
      <c r="B156" s="244"/>
      <c r="C156" s="245"/>
      <c r="D156" s="235" t="s">
        <v>145</v>
      </c>
      <c r="E156" s="245"/>
      <c r="F156" s="247" t="s">
        <v>625</v>
      </c>
      <c r="G156" s="245"/>
      <c r="H156" s="248">
        <v>33.725000000000001</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145</v>
      </c>
      <c r="AU156" s="254" t="s">
        <v>85</v>
      </c>
      <c r="AV156" s="14" t="s">
        <v>85</v>
      </c>
      <c r="AW156" s="14" t="s">
        <v>4</v>
      </c>
      <c r="AX156" s="14" t="s">
        <v>83</v>
      </c>
      <c r="AY156" s="254" t="s">
        <v>136</v>
      </c>
    </row>
    <row r="157" s="2" customFormat="1" ht="33" customHeight="1">
      <c r="A157" s="38"/>
      <c r="B157" s="39"/>
      <c r="C157" s="219" t="s">
        <v>216</v>
      </c>
      <c r="D157" s="219" t="s">
        <v>139</v>
      </c>
      <c r="E157" s="220" t="s">
        <v>282</v>
      </c>
      <c r="F157" s="221" t="s">
        <v>283</v>
      </c>
      <c r="G157" s="222" t="s">
        <v>265</v>
      </c>
      <c r="H157" s="223">
        <v>1.7749999999999999</v>
      </c>
      <c r="I157" s="224"/>
      <c r="J157" s="225">
        <f>ROUND(I157*H157,2)</f>
        <v>0</v>
      </c>
      <c r="K157" s="226"/>
      <c r="L157" s="44"/>
      <c r="M157" s="227" t="s">
        <v>1</v>
      </c>
      <c r="N157" s="228" t="s">
        <v>40</v>
      </c>
      <c r="O157" s="91"/>
      <c r="P157" s="229">
        <f>O157*H157</f>
        <v>0</v>
      </c>
      <c r="Q157" s="229">
        <v>0</v>
      </c>
      <c r="R157" s="229">
        <f>Q157*H157</f>
        <v>0</v>
      </c>
      <c r="S157" s="229">
        <v>0</v>
      </c>
      <c r="T157" s="230">
        <f>S157*H157</f>
        <v>0</v>
      </c>
      <c r="U157" s="38"/>
      <c r="V157" s="38"/>
      <c r="W157" s="38"/>
      <c r="X157" s="38"/>
      <c r="Y157" s="38"/>
      <c r="Z157" s="38"/>
      <c r="AA157" s="38"/>
      <c r="AB157" s="38"/>
      <c r="AC157" s="38"/>
      <c r="AD157" s="38"/>
      <c r="AE157" s="38"/>
      <c r="AR157" s="231" t="s">
        <v>143</v>
      </c>
      <c r="AT157" s="231" t="s">
        <v>139</v>
      </c>
      <c r="AU157" s="231" t="s">
        <v>85</v>
      </c>
      <c r="AY157" s="17" t="s">
        <v>136</v>
      </c>
      <c r="BE157" s="232">
        <f>IF(N157="základní",J157,0)</f>
        <v>0</v>
      </c>
      <c r="BF157" s="232">
        <f>IF(N157="snížená",J157,0)</f>
        <v>0</v>
      </c>
      <c r="BG157" s="232">
        <f>IF(N157="zákl. přenesená",J157,0)</f>
        <v>0</v>
      </c>
      <c r="BH157" s="232">
        <f>IF(N157="sníž. přenesená",J157,0)</f>
        <v>0</v>
      </c>
      <c r="BI157" s="232">
        <f>IF(N157="nulová",J157,0)</f>
        <v>0</v>
      </c>
      <c r="BJ157" s="17" t="s">
        <v>83</v>
      </c>
      <c r="BK157" s="232">
        <f>ROUND(I157*H157,2)</f>
        <v>0</v>
      </c>
      <c r="BL157" s="17" t="s">
        <v>143</v>
      </c>
      <c r="BM157" s="231" t="s">
        <v>626</v>
      </c>
    </row>
    <row r="158" s="12" customFormat="1" ht="22.8" customHeight="1">
      <c r="A158" s="12"/>
      <c r="B158" s="203"/>
      <c r="C158" s="204"/>
      <c r="D158" s="205" t="s">
        <v>74</v>
      </c>
      <c r="E158" s="217" t="s">
        <v>286</v>
      </c>
      <c r="F158" s="217" t="s">
        <v>287</v>
      </c>
      <c r="G158" s="204"/>
      <c r="H158" s="204"/>
      <c r="I158" s="207"/>
      <c r="J158" s="218">
        <f>BK158</f>
        <v>0</v>
      </c>
      <c r="K158" s="204"/>
      <c r="L158" s="209"/>
      <c r="M158" s="210"/>
      <c r="N158" s="211"/>
      <c r="O158" s="211"/>
      <c r="P158" s="212">
        <f>P159</f>
        <v>0</v>
      </c>
      <c r="Q158" s="211"/>
      <c r="R158" s="212">
        <f>R159</f>
        <v>0</v>
      </c>
      <c r="S158" s="211"/>
      <c r="T158" s="213">
        <f>T159</f>
        <v>0</v>
      </c>
      <c r="U158" s="12"/>
      <c r="V158" s="12"/>
      <c r="W158" s="12"/>
      <c r="X158" s="12"/>
      <c r="Y158" s="12"/>
      <c r="Z158" s="12"/>
      <c r="AA158" s="12"/>
      <c r="AB158" s="12"/>
      <c r="AC158" s="12"/>
      <c r="AD158" s="12"/>
      <c r="AE158" s="12"/>
      <c r="AR158" s="214" t="s">
        <v>83</v>
      </c>
      <c r="AT158" s="215" t="s">
        <v>74</v>
      </c>
      <c r="AU158" s="215" t="s">
        <v>83</v>
      </c>
      <c r="AY158" s="214" t="s">
        <v>136</v>
      </c>
      <c r="BK158" s="216">
        <f>BK159</f>
        <v>0</v>
      </c>
    </row>
    <row r="159" s="2" customFormat="1" ht="24.15" customHeight="1">
      <c r="A159" s="38"/>
      <c r="B159" s="39"/>
      <c r="C159" s="219" t="s">
        <v>221</v>
      </c>
      <c r="D159" s="219" t="s">
        <v>139</v>
      </c>
      <c r="E159" s="220" t="s">
        <v>627</v>
      </c>
      <c r="F159" s="221" t="s">
        <v>628</v>
      </c>
      <c r="G159" s="222" t="s">
        <v>265</v>
      </c>
      <c r="H159" s="223">
        <v>0.378</v>
      </c>
      <c r="I159" s="224"/>
      <c r="J159" s="225">
        <f>ROUND(I159*H159,2)</f>
        <v>0</v>
      </c>
      <c r="K159" s="226"/>
      <c r="L159" s="44"/>
      <c r="M159" s="227" t="s">
        <v>1</v>
      </c>
      <c r="N159" s="228" t="s">
        <v>40</v>
      </c>
      <c r="O159" s="91"/>
      <c r="P159" s="229">
        <f>O159*H159</f>
        <v>0</v>
      </c>
      <c r="Q159" s="229">
        <v>0</v>
      </c>
      <c r="R159" s="229">
        <f>Q159*H159</f>
        <v>0</v>
      </c>
      <c r="S159" s="229">
        <v>0</v>
      </c>
      <c r="T159" s="230">
        <f>S159*H159</f>
        <v>0</v>
      </c>
      <c r="U159" s="38"/>
      <c r="V159" s="38"/>
      <c r="W159" s="38"/>
      <c r="X159" s="38"/>
      <c r="Y159" s="38"/>
      <c r="Z159" s="38"/>
      <c r="AA159" s="38"/>
      <c r="AB159" s="38"/>
      <c r="AC159" s="38"/>
      <c r="AD159" s="38"/>
      <c r="AE159" s="38"/>
      <c r="AR159" s="231" t="s">
        <v>143</v>
      </c>
      <c r="AT159" s="231" t="s">
        <v>139</v>
      </c>
      <c r="AU159" s="231" t="s">
        <v>85</v>
      </c>
      <c r="AY159" s="17" t="s">
        <v>136</v>
      </c>
      <c r="BE159" s="232">
        <f>IF(N159="základní",J159,0)</f>
        <v>0</v>
      </c>
      <c r="BF159" s="232">
        <f>IF(N159="snížená",J159,0)</f>
        <v>0</v>
      </c>
      <c r="BG159" s="232">
        <f>IF(N159="zákl. přenesená",J159,0)</f>
        <v>0</v>
      </c>
      <c r="BH159" s="232">
        <f>IF(N159="sníž. přenesená",J159,0)</f>
        <v>0</v>
      </c>
      <c r="BI159" s="232">
        <f>IF(N159="nulová",J159,0)</f>
        <v>0</v>
      </c>
      <c r="BJ159" s="17" t="s">
        <v>83</v>
      </c>
      <c r="BK159" s="232">
        <f>ROUND(I159*H159,2)</f>
        <v>0</v>
      </c>
      <c r="BL159" s="17" t="s">
        <v>143</v>
      </c>
      <c r="BM159" s="231" t="s">
        <v>629</v>
      </c>
    </row>
    <row r="160" s="12" customFormat="1" ht="25.92" customHeight="1">
      <c r="A160" s="12"/>
      <c r="B160" s="203"/>
      <c r="C160" s="204"/>
      <c r="D160" s="205" t="s">
        <v>74</v>
      </c>
      <c r="E160" s="206" t="s">
        <v>292</v>
      </c>
      <c r="F160" s="206" t="s">
        <v>293</v>
      </c>
      <c r="G160" s="204"/>
      <c r="H160" s="204"/>
      <c r="I160" s="207"/>
      <c r="J160" s="208">
        <f>BK160</f>
        <v>0</v>
      </c>
      <c r="K160" s="204"/>
      <c r="L160" s="209"/>
      <c r="M160" s="210"/>
      <c r="N160" s="211"/>
      <c r="O160" s="211"/>
      <c r="P160" s="212">
        <f>P161+P168+P180+P193+P207+P215+P224+P234+P245+P247</f>
        <v>0</v>
      </c>
      <c r="Q160" s="211"/>
      <c r="R160" s="212">
        <f>R161+R168+R180+R193+R207+R215+R224+R234+R245+R247</f>
        <v>0.40021999999999996</v>
      </c>
      <c r="S160" s="211"/>
      <c r="T160" s="213">
        <f>T161+T168+T180+T193+T207+T215+T224+T234+T245+T247</f>
        <v>0.17160000000000003</v>
      </c>
      <c r="U160" s="12"/>
      <c r="V160" s="12"/>
      <c r="W160" s="12"/>
      <c r="X160" s="12"/>
      <c r="Y160" s="12"/>
      <c r="Z160" s="12"/>
      <c r="AA160" s="12"/>
      <c r="AB160" s="12"/>
      <c r="AC160" s="12"/>
      <c r="AD160" s="12"/>
      <c r="AE160" s="12"/>
      <c r="AR160" s="214" t="s">
        <v>85</v>
      </c>
      <c r="AT160" s="215" t="s">
        <v>74</v>
      </c>
      <c r="AU160" s="215" t="s">
        <v>75</v>
      </c>
      <c r="AY160" s="214" t="s">
        <v>136</v>
      </c>
      <c r="BK160" s="216">
        <f>BK161+BK168+BK180+BK193+BK207+BK215+BK224+BK234+BK245+BK247</f>
        <v>0</v>
      </c>
    </row>
    <row r="161" s="12" customFormat="1" ht="22.8" customHeight="1">
      <c r="A161" s="12"/>
      <c r="B161" s="203"/>
      <c r="C161" s="204"/>
      <c r="D161" s="205" t="s">
        <v>74</v>
      </c>
      <c r="E161" s="217" t="s">
        <v>630</v>
      </c>
      <c r="F161" s="217" t="s">
        <v>631</v>
      </c>
      <c r="G161" s="204"/>
      <c r="H161" s="204"/>
      <c r="I161" s="207"/>
      <c r="J161" s="218">
        <f>BK161</f>
        <v>0</v>
      </c>
      <c r="K161" s="204"/>
      <c r="L161" s="209"/>
      <c r="M161" s="210"/>
      <c r="N161" s="211"/>
      <c r="O161" s="211"/>
      <c r="P161" s="212">
        <f>SUM(P162:P167)</f>
        <v>0</v>
      </c>
      <c r="Q161" s="211"/>
      <c r="R161" s="212">
        <f>SUM(R162:R167)</f>
        <v>0.00114</v>
      </c>
      <c r="S161" s="211"/>
      <c r="T161" s="213">
        <f>SUM(T162:T167)</f>
        <v>0</v>
      </c>
      <c r="U161" s="12"/>
      <c r="V161" s="12"/>
      <c r="W161" s="12"/>
      <c r="X161" s="12"/>
      <c r="Y161" s="12"/>
      <c r="Z161" s="12"/>
      <c r="AA161" s="12"/>
      <c r="AB161" s="12"/>
      <c r="AC161" s="12"/>
      <c r="AD161" s="12"/>
      <c r="AE161" s="12"/>
      <c r="AR161" s="214" t="s">
        <v>85</v>
      </c>
      <c r="AT161" s="215" t="s">
        <v>74</v>
      </c>
      <c r="AU161" s="215" t="s">
        <v>83</v>
      </c>
      <c r="AY161" s="214" t="s">
        <v>136</v>
      </c>
      <c r="BK161" s="216">
        <f>SUM(BK162:BK167)</f>
        <v>0</v>
      </c>
    </row>
    <row r="162" s="2" customFormat="1" ht="24.15" customHeight="1">
      <c r="A162" s="38"/>
      <c r="B162" s="39"/>
      <c r="C162" s="219" t="s">
        <v>227</v>
      </c>
      <c r="D162" s="219" t="s">
        <v>139</v>
      </c>
      <c r="E162" s="220" t="s">
        <v>632</v>
      </c>
      <c r="F162" s="221" t="s">
        <v>633</v>
      </c>
      <c r="G162" s="222" t="s">
        <v>154</v>
      </c>
      <c r="H162" s="223">
        <v>1</v>
      </c>
      <c r="I162" s="224"/>
      <c r="J162" s="225">
        <f>ROUND(I162*H162,2)</f>
        <v>0</v>
      </c>
      <c r="K162" s="226"/>
      <c r="L162" s="44"/>
      <c r="M162" s="227" t="s">
        <v>1</v>
      </c>
      <c r="N162" s="228" t="s">
        <v>40</v>
      </c>
      <c r="O162" s="91"/>
      <c r="P162" s="229">
        <f>O162*H162</f>
        <v>0</v>
      </c>
      <c r="Q162" s="229">
        <v>0</v>
      </c>
      <c r="R162" s="229">
        <f>Q162*H162</f>
        <v>0</v>
      </c>
      <c r="S162" s="229">
        <v>0</v>
      </c>
      <c r="T162" s="230">
        <f>S162*H162</f>
        <v>0</v>
      </c>
      <c r="U162" s="38"/>
      <c r="V162" s="38"/>
      <c r="W162" s="38"/>
      <c r="X162" s="38"/>
      <c r="Y162" s="38"/>
      <c r="Z162" s="38"/>
      <c r="AA162" s="38"/>
      <c r="AB162" s="38"/>
      <c r="AC162" s="38"/>
      <c r="AD162" s="38"/>
      <c r="AE162" s="38"/>
      <c r="AR162" s="231" t="s">
        <v>216</v>
      </c>
      <c r="AT162" s="231" t="s">
        <v>139</v>
      </c>
      <c r="AU162" s="231" t="s">
        <v>85</v>
      </c>
      <c r="AY162" s="17" t="s">
        <v>136</v>
      </c>
      <c r="BE162" s="232">
        <f>IF(N162="základní",J162,0)</f>
        <v>0</v>
      </c>
      <c r="BF162" s="232">
        <f>IF(N162="snížená",J162,0)</f>
        <v>0</v>
      </c>
      <c r="BG162" s="232">
        <f>IF(N162="zákl. přenesená",J162,0)</f>
        <v>0</v>
      </c>
      <c r="BH162" s="232">
        <f>IF(N162="sníž. přenesená",J162,0)</f>
        <v>0</v>
      </c>
      <c r="BI162" s="232">
        <f>IF(N162="nulová",J162,0)</f>
        <v>0</v>
      </c>
      <c r="BJ162" s="17" t="s">
        <v>83</v>
      </c>
      <c r="BK162" s="232">
        <f>ROUND(I162*H162,2)</f>
        <v>0</v>
      </c>
      <c r="BL162" s="17" t="s">
        <v>216</v>
      </c>
      <c r="BM162" s="231" t="s">
        <v>634</v>
      </c>
    </row>
    <row r="163" s="2" customFormat="1" ht="24.15" customHeight="1">
      <c r="A163" s="38"/>
      <c r="B163" s="39"/>
      <c r="C163" s="219" t="s">
        <v>232</v>
      </c>
      <c r="D163" s="219" t="s">
        <v>139</v>
      </c>
      <c r="E163" s="220" t="s">
        <v>635</v>
      </c>
      <c r="F163" s="221" t="s">
        <v>636</v>
      </c>
      <c r="G163" s="222" t="s">
        <v>230</v>
      </c>
      <c r="H163" s="223">
        <v>22</v>
      </c>
      <c r="I163" s="224"/>
      <c r="J163" s="225">
        <f>ROUND(I163*H163,2)</f>
        <v>0</v>
      </c>
      <c r="K163" s="226"/>
      <c r="L163" s="44"/>
      <c r="M163" s="227" t="s">
        <v>1</v>
      </c>
      <c r="N163" s="228" t="s">
        <v>40</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216</v>
      </c>
      <c r="AT163" s="231" t="s">
        <v>139</v>
      </c>
      <c r="AU163" s="231" t="s">
        <v>85</v>
      </c>
      <c r="AY163" s="17" t="s">
        <v>136</v>
      </c>
      <c r="BE163" s="232">
        <f>IF(N163="základní",J163,0)</f>
        <v>0</v>
      </c>
      <c r="BF163" s="232">
        <f>IF(N163="snížená",J163,0)</f>
        <v>0</v>
      </c>
      <c r="BG163" s="232">
        <f>IF(N163="zákl. přenesená",J163,0)</f>
        <v>0</v>
      </c>
      <c r="BH163" s="232">
        <f>IF(N163="sníž. přenesená",J163,0)</f>
        <v>0</v>
      </c>
      <c r="BI163" s="232">
        <f>IF(N163="nulová",J163,0)</f>
        <v>0</v>
      </c>
      <c r="BJ163" s="17" t="s">
        <v>83</v>
      </c>
      <c r="BK163" s="232">
        <f>ROUND(I163*H163,2)</f>
        <v>0</v>
      </c>
      <c r="BL163" s="17" t="s">
        <v>216</v>
      </c>
      <c r="BM163" s="231" t="s">
        <v>637</v>
      </c>
    </row>
    <row r="164" s="2" customFormat="1" ht="24.15" customHeight="1">
      <c r="A164" s="38"/>
      <c r="B164" s="39"/>
      <c r="C164" s="266" t="s">
        <v>237</v>
      </c>
      <c r="D164" s="266" t="s">
        <v>330</v>
      </c>
      <c r="E164" s="267" t="s">
        <v>638</v>
      </c>
      <c r="F164" s="268" t="s">
        <v>639</v>
      </c>
      <c r="G164" s="269" t="s">
        <v>230</v>
      </c>
      <c r="H164" s="270">
        <v>6</v>
      </c>
      <c r="I164" s="271"/>
      <c r="J164" s="272">
        <f>ROUND(I164*H164,2)</f>
        <v>0</v>
      </c>
      <c r="K164" s="273"/>
      <c r="L164" s="274"/>
      <c r="M164" s="275" t="s">
        <v>1</v>
      </c>
      <c r="N164" s="276" t="s">
        <v>40</v>
      </c>
      <c r="O164" s="91"/>
      <c r="P164" s="229">
        <f>O164*H164</f>
        <v>0</v>
      </c>
      <c r="Q164" s="229">
        <v>3.0000000000000001E-05</v>
      </c>
      <c r="R164" s="229">
        <f>Q164*H164</f>
        <v>0.00018000000000000001</v>
      </c>
      <c r="S164" s="229">
        <v>0</v>
      </c>
      <c r="T164" s="230">
        <f>S164*H164</f>
        <v>0</v>
      </c>
      <c r="U164" s="38"/>
      <c r="V164" s="38"/>
      <c r="W164" s="38"/>
      <c r="X164" s="38"/>
      <c r="Y164" s="38"/>
      <c r="Z164" s="38"/>
      <c r="AA164" s="38"/>
      <c r="AB164" s="38"/>
      <c r="AC164" s="38"/>
      <c r="AD164" s="38"/>
      <c r="AE164" s="38"/>
      <c r="AR164" s="231" t="s">
        <v>302</v>
      </c>
      <c r="AT164" s="231" t="s">
        <v>330</v>
      </c>
      <c r="AU164" s="231" t="s">
        <v>85</v>
      </c>
      <c r="AY164" s="17" t="s">
        <v>136</v>
      </c>
      <c r="BE164" s="232">
        <f>IF(N164="základní",J164,0)</f>
        <v>0</v>
      </c>
      <c r="BF164" s="232">
        <f>IF(N164="snížená",J164,0)</f>
        <v>0</v>
      </c>
      <c r="BG164" s="232">
        <f>IF(N164="zákl. přenesená",J164,0)</f>
        <v>0</v>
      </c>
      <c r="BH164" s="232">
        <f>IF(N164="sníž. přenesená",J164,0)</f>
        <v>0</v>
      </c>
      <c r="BI164" s="232">
        <f>IF(N164="nulová",J164,0)</f>
        <v>0</v>
      </c>
      <c r="BJ164" s="17" t="s">
        <v>83</v>
      </c>
      <c r="BK164" s="232">
        <f>ROUND(I164*H164,2)</f>
        <v>0</v>
      </c>
      <c r="BL164" s="17" t="s">
        <v>216</v>
      </c>
      <c r="BM164" s="231" t="s">
        <v>640</v>
      </c>
    </row>
    <row r="165" s="2" customFormat="1" ht="24.15" customHeight="1">
      <c r="A165" s="38"/>
      <c r="B165" s="39"/>
      <c r="C165" s="266" t="s">
        <v>7</v>
      </c>
      <c r="D165" s="266" t="s">
        <v>330</v>
      </c>
      <c r="E165" s="267" t="s">
        <v>641</v>
      </c>
      <c r="F165" s="268" t="s">
        <v>642</v>
      </c>
      <c r="G165" s="269" t="s">
        <v>230</v>
      </c>
      <c r="H165" s="270">
        <v>10</v>
      </c>
      <c r="I165" s="271"/>
      <c r="J165" s="272">
        <f>ROUND(I165*H165,2)</f>
        <v>0</v>
      </c>
      <c r="K165" s="273"/>
      <c r="L165" s="274"/>
      <c r="M165" s="275" t="s">
        <v>1</v>
      </c>
      <c r="N165" s="276" t="s">
        <v>40</v>
      </c>
      <c r="O165" s="91"/>
      <c r="P165" s="229">
        <f>O165*H165</f>
        <v>0</v>
      </c>
      <c r="Q165" s="229">
        <v>3.0000000000000001E-05</v>
      </c>
      <c r="R165" s="229">
        <f>Q165*H165</f>
        <v>0.00030000000000000003</v>
      </c>
      <c r="S165" s="229">
        <v>0</v>
      </c>
      <c r="T165" s="230">
        <f>S165*H165</f>
        <v>0</v>
      </c>
      <c r="U165" s="38"/>
      <c r="V165" s="38"/>
      <c r="W165" s="38"/>
      <c r="X165" s="38"/>
      <c r="Y165" s="38"/>
      <c r="Z165" s="38"/>
      <c r="AA165" s="38"/>
      <c r="AB165" s="38"/>
      <c r="AC165" s="38"/>
      <c r="AD165" s="38"/>
      <c r="AE165" s="38"/>
      <c r="AR165" s="231" t="s">
        <v>302</v>
      </c>
      <c r="AT165" s="231" t="s">
        <v>330</v>
      </c>
      <c r="AU165" s="231" t="s">
        <v>85</v>
      </c>
      <c r="AY165" s="17" t="s">
        <v>136</v>
      </c>
      <c r="BE165" s="232">
        <f>IF(N165="základní",J165,0)</f>
        <v>0</v>
      </c>
      <c r="BF165" s="232">
        <f>IF(N165="snížená",J165,0)</f>
        <v>0</v>
      </c>
      <c r="BG165" s="232">
        <f>IF(N165="zákl. přenesená",J165,0)</f>
        <v>0</v>
      </c>
      <c r="BH165" s="232">
        <f>IF(N165="sníž. přenesená",J165,0)</f>
        <v>0</v>
      </c>
      <c r="BI165" s="232">
        <f>IF(N165="nulová",J165,0)</f>
        <v>0</v>
      </c>
      <c r="BJ165" s="17" t="s">
        <v>83</v>
      </c>
      <c r="BK165" s="232">
        <f>ROUND(I165*H165,2)</f>
        <v>0</v>
      </c>
      <c r="BL165" s="17" t="s">
        <v>216</v>
      </c>
      <c r="BM165" s="231" t="s">
        <v>643</v>
      </c>
    </row>
    <row r="166" s="2" customFormat="1" ht="24.15" customHeight="1">
      <c r="A166" s="38"/>
      <c r="B166" s="39"/>
      <c r="C166" s="266" t="s">
        <v>246</v>
      </c>
      <c r="D166" s="266" t="s">
        <v>330</v>
      </c>
      <c r="E166" s="267" t="s">
        <v>644</v>
      </c>
      <c r="F166" s="268" t="s">
        <v>645</v>
      </c>
      <c r="G166" s="269" t="s">
        <v>230</v>
      </c>
      <c r="H166" s="270">
        <v>6</v>
      </c>
      <c r="I166" s="271"/>
      <c r="J166" s="272">
        <f>ROUND(I166*H166,2)</f>
        <v>0</v>
      </c>
      <c r="K166" s="273"/>
      <c r="L166" s="274"/>
      <c r="M166" s="275" t="s">
        <v>1</v>
      </c>
      <c r="N166" s="276" t="s">
        <v>40</v>
      </c>
      <c r="O166" s="91"/>
      <c r="P166" s="229">
        <f>O166*H166</f>
        <v>0</v>
      </c>
      <c r="Q166" s="229">
        <v>0.00011</v>
      </c>
      <c r="R166" s="229">
        <f>Q166*H166</f>
        <v>0.00066</v>
      </c>
      <c r="S166" s="229">
        <v>0</v>
      </c>
      <c r="T166" s="230">
        <f>S166*H166</f>
        <v>0</v>
      </c>
      <c r="U166" s="38"/>
      <c r="V166" s="38"/>
      <c r="W166" s="38"/>
      <c r="X166" s="38"/>
      <c r="Y166" s="38"/>
      <c r="Z166" s="38"/>
      <c r="AA166" s="38"/>
      <c r="AB166" s="38"/>
      <c r="AC166" s="38"/>
      <c r="AD166" s="38"/>
      <c r="AE166" s="38"/>
      <c r="AR166" s="231" t="s">
        <v>302</v>
      </c>
      <c r="AT166" s="231" t="s">
        <v>330</v>
      </c>
      <c r="AU166" s="231" t="s">
        <v>85</v>
      </c>
      <c r="AY166" s="17" t="s">
        <v>136</v>
      </c>
      <c r="BE166" s="232">
        <f>IF(N166="základní",J166,0)</f>
        <v>0</v>
      </c>
      <c r="BF166" s="232">
        <f>IF(N166="snížená",J166,0)</f>
        <v>0</v>
      </c>
      <c r="BG166" s="232">
        <f>IF(N166="zákl. přenesená",J166,0)</f>
        <v>0</v>
      </c>
      <c r="BH166" s="232">
        <f>IF(N166="sníž. přenesená",J166,0)</f>
        <v>0</v>
      </c>
      <c r="BI166" s="232">
        <f>IF(N166="nulová",J166,0)</f>
        <v>0</v>
      </c>
      <c r="BJ166" s="17" t="s">
        <v>83</v>
      </c>
      <c r="BK166" s="232">
        <f>ROUND(I166*H166,2)</f>
        <v>0</v>
      </c>
      <c r="BL166" s="17" t="s">
        <v>216</v>
      </c>
      <c r="BM166" s="231" t="s">
        <v>646</v>
      </c>
    </row>
    <row r="167" s="2" customFormat="1" ht="24.15" customHeight="1">
      <c r="A167" s="38"/>
      <c r="B167" s="39"/>
      <c r="C167" s="219" t="s">
        <v>250</v>
      </c>
      <c r="D167" s="219" t="s">
        <v>139</v>
      </c>
      <c r="E167" s="220" t="s">
        <v>647</v>
      </c>
      <c r="F167" s="221" t="s">
        <v>648</v>
      </c>
      <c r="G167" s="222" t="s">
        <v>339</v>
      </c>
      <c r="H167" s="281"/>
      <c r="I167" s="224"/>
      <c r="J167" s="225">
        <f>ROUND(I167*H167,2)</f>
        <v>0</v>
      </c>
      <c r="K167" s="226"/>
      <c r="L167" s="44"/>
      <c r="M167" s="227" t="s">
        <v>1</v>
      </c>
      <c r="N167" s="228" t="s">
        <v>40</v>
      </c>
      <c r="O167" s="91"/>
      <c r="P167" s="229">
        <f>O167*H167</f>
        <v>0</v>
      </c>
      <c r="Q167" s="229">
        <v>0</v>
      </c>
      <c r="R167" s="229">
        <f>Q167*H167</f>
        <v>0</v>
      </c>
      <c r="S167" s="229">
        <v>0</v>
      </c>
      <c r="T167" s="230">
        <f>S167*H167</f>
        <v>0</v>
      </c>
      <c r="U167" s="38"/>
      <c r="V167" s="38"/>
      <c r="W167" s="38"/>
      <c r="X167" s="38"/>
      <c r="Y167" s="38"/>
      <c r="Z167" s="38"/>
      <c r="AA167" s="38"/>
      <c r="AB167" s="38"/>
      <c r="AC167" s="38"/>
      <c r="AD167" s="38"/>
      <c r="AE167" s="38"/>
      <c r="AR167" s="231" t="s">
        <v>216</v>
      </c>
      <c r="AT167" s="231" t="s">
        <v>139</v>
      </c>
      <c r="AU167" s="231" t="s">
        <v>85</v>
      </c>
      <c r="AY167" s="17" t="s">
        <v>136</v>
      </c>
      <c r="BE167" s="232">
        <f>IF(N167="základní",J167,0)</f>
        <v>0</v>
      </c>
      <c r="BF167" s="232">
        <f>IF(N167="snížená",J167,0)</f>
        <v>0</v>
      </c>
      <c r="BG167" s="232">
        <f>IF(N167="zákl. přenesená",J167,0)</f>
        <v>0</v>
      </c>
      <c r="BH167" s="232">
        <f>IF(N167="sníž. přenesená",J167,0)</f>
        <v>0</v>
      </c>
      <c r="BI167" s="232">
        <f>IF(N167="nulová",J167,0)</f>
        <v>0</v>
      </c>
      <c r="BJ167" s="17" t="s">
        <v>83</v>
      </c>
      <c r="BK167" s="232">
        <f>ROUND(I167*H167,2)</f>
        <v>0</v>
      </c>
      <c r="BL167" s="17" t="s">
        <v>216</v>
      </c>
      <c r="BM167" s="231" t="s">
        <v>649</v>
      </c>
    </row>
    <row r="168" s="12" customFormat="1" ht="22.8" customHeight="1">
      <c r="A168" s="12"/>
      <c r="B168" s="203"/>
      <c r="C168" s="204"/>
      <c r="D168" s="205" t="s">
        <v>74</v>
      </c>
      <c r="E168" s="217" t="s">
        <v>650</v>
      </c>
      <c r="F168" s="217" t="s">
        <v>651</v>
      </c>
      <c r="G168" s="204"/>
      <c r="H168" s="204"/>
      <c r="I168" s="207"/>
      <c r="J168" s="218">
        <f>BK168</f>
        <v>0</v>
      </c>
      <c r="K168" s="204"/>
      <c r="L168" s="209"/>
      <c r="M168" s="210"/>
      <c r="N168" s="211"/>
      <c r="O168" s="211"/>
      <c r="P168" s="212">
        <f>SUM(P169:P179)</f>
        <v>0</v>
      </c>
      <c r="Q168" s="211"/>
      <c r="R168" s="212">
        <f>SUM(R169:R179)</f>
        <v>0.010330000000000001</v>
      </c>
      <c r="S168" s="211"/>
      <c r="T168" s="213">
        <f>SUM(T169:T179)</f>
        <v>0.014919999999999999</v>
      </c>
      <c r="U168" s="12"/>
      <c r="V168" s="12"/>
      <c r="W168" s="12"/>
      <c r="X168" s="12"/>
      <c r="Y168" s="12"/>
      <c r="Z168" s="12"/>
      <c r="AA168" s="12"/>
      <c r="AB168" s="12"/>
      <c r="AC168" s="12"/>
      <c r="AD168" s="12"/>
      <c r="AE168" s="12"/>
      <c r="AR168" s="214" t="s">
        <v>85</v>
      </c>
      <c r="AT168" s="215" t="s">
        <v>74</v>
      </c>
      <c r="AU168" s="215" t="s">
        <v>83</v>
      </c>
      <c r="AY168" s="214" t="s">
        <v>136</v>
      </c>
      <c r="BK168" s="216">
        <f>SUM(BK169:BK179)</f>
        <v>0</v>
      </c>
    </row>
    <row r="169" s="2" customFormat="1" ht="16.5" customHeight="1">
      <c r="A169" s="38"/>
      <c r="B169" s="39"/>
      <c r="C169" s="219" t="s">
        <v>254</v>
      </c>
      <c r="D169" s="219" t="s">
        <v>139</v>
      </c>
      <c r="E169" s="220" t="s">
        <v>652</v>
      </c>
      <c r="F169" s="221" t="s">
        <v>653</v>
      </c>
      <c r="G169" s="222" t="s">
        <v>230</v>
      </c>
      <c r="H169" s="223">
        <v>1</v>
      </c>
      <c r="I169" s="224"/>
      <c r="J169" s="225">
        <f>ROUND(I169*H169,2)</f>
        <v>0</v>
      </c>
      <c r="K169" s="226"/>
      <c r="L169" s="44"/>
      <c r="M169" s="227" t="s">
        <v>1</v>
      </c>
      <c r="N169" s="228" t="s">
        <v>40</v>
      </c>
      <c r="O169" s="91"/>
      <c r="P169" s="229">
        <f>O169*H169</f>
        <v>0</v>
      </c>
      <c r="Q169" s="229">
        <v>0</v>
      </c>
      <c r="R169" s="229">
        <f>Q169*H169</f>
        <v>0</v>
      </c>
      <c r="S169" s="229">
        <v>0.014919999999999999</v>
      </c>
      <c r="T169" s="230">
        <f>S169*H169</f>
        <v>0.014919999999999999</v>
      </c>
      <c r="U169" s="38"/>
      <c r="V169" s="38"/>
      <c r="W169" s="38"/>
      <c r="X169" s="38"/>
      <c r="Y169" s="38"/>
      <c r="Z169" s="38"/>
      <c r="AA169" s="38"/>
      <c r="AB169" s="38"/>
      <c r="AC169" s="38"/>
      <c r="AD169" s="38"/>
      <c r="AE169" s="38"/>
      <c r="AR169" s="231" t="s">
        <v>216</v>
      </c>
      <c r="AT169" s="231" t="s">
        <v>139</v>
      </c>
      <c r="AU169" s="231" t="s">
        <v>85</v>
      </c>
      <c r="AY169" s="17" t="s">
        <v>136</v>
      </c>
      <c r="BE169" s="232">
        <f>IF(N169="základní",J169,0)</f>
        <v>0</v>
      </c>
      <c r="BF169" s="232">
        <f>IF(N169="snížená",J169,0)</f>
        <v>0</v>
      </c>
      <c r="BG169" s="232">
        <f>IF(N169="zákl. přenesená",J169,0)</f>
        <v>0</v>
      </c>
      <c r="BH169" s="232">
        <f>IF(N169="sníž. přenesená",J169,0)</f>
        <v>0</v>
      </c>
      <c r="BI169" s="232">
        <f>IF(N169="nulová",J169,0)</f>
        <v>0</v>
      </c>
      <c r="BJ169" s="17" t="s">
        <v>83</v>
      </c>
      <c r="BK169" s="232">
        <f>ROUND(I169*H169,2)</f>
        <v>0</v>
      </c>
      <c r="BL169" s="17" t="s">
        <v>216</v>
      </c>
      <c r="BM169" s="231" t="s">
        <v>654</v>
      </c>
    </row>
    <row r="170" s="2" customFormat="1" ht="16.5" customHeight="1">
      <c r="A170" s="38"/>
      <c r="B170" s="39"/>
      <c r="C170" s="219" t="s">
        <v>262</v>
      </c>
      <c r="D170" s="219" t="s">
        <v>139</v>
      </c>
      <c r="E170" s="220" t="s">
        <v>655</v>
      </c>
      <c r="F170" s="221" t="s">
        <v>656</v>
      </c>
      <c r="G170" s="222" t="s">
        <v>163</v>
      </c>
      <c r="H170" s="223">
        <v>1</v>
      </c>
      <c r="I170" s="224"/>
      <c r="J170" s="225">
        <f>ROUND(I170*H170,2)</f>
        <v>0</v>
      </c>
      <c r="K170" s="226"/>
      <c r="L170" s="44"/>
      <c r="M170" s="227" t="s">
        <v>1</v>
      </c>
      <c r="N170" s="228" t="s">
        <v>40</v>
      </c>
      <c r="O170" s="91"/>
      <c r="P170" s="229">
        <f>O170*H170</f>
        <v>0</v>
      </c>
      <c r="Q170" s="229">
        <v>0.0020300000000000001</v>
      </c>
      <c r="R170" s="229">
        <f>Q170*H170</f>
        <v>0.0020300000000000001</v>
      </c>
      <c r="S170" s="229">
        <v>0</v>
      </c>
      <c r="T170" s="230">
        <f>S170*H170</f>
        <v>0</v>
      </c>
      <c r="U170" s="38"/>
      <c r="V170" s="38"/>
      <c r="W170" s="38"/>
      <c r="X170" s="38"/>
      <c r="Y170" s="38"/>
      <c r="Z170" s="38"/>
      <c r="AA170" s="38"/>
      <c r="AB170" s="38"/>
      <c r="AC170" s="38"/>
      <c r="AD170" s="38"/>
      <c r="AE170" s="38"/>
      <c r="AR170" s="231" t="s">
        <v>216</v>
      </c>
      <c r="AT170" s="231" t="s">
        <v>139</v>
      </c>
      <c r="AU170" s="231" t="s">
        <v>85</v>
      </c>
      <c r="AY170" s="17" t="s">
        <v>136</v>
      </c>
      <c r="BE170" s="232">
        <f>IF(N170="základní",J170,0)</f>
        <v>0</v>
      </c>
      <c r="BF170" s="232">
        <f>IF(N170="snížená",J170,0)</f>
        <v>0</v>
      </c>
      <c r="BG170" s="232">
        <f>IF(N170="zákl. přenesená",J170,0)</f>
        <v>0</v>
      </c>
      <c r="BH170" s="232">
        <f>IF(N170="sníž. přenesená",J170,0)</f>
        <v>0</v>
      </c>
      <c r="BI170" s="232">
        <f>IF(N170="nulová",J170,0)</f>
        <v>0</v>
      </c>
      <c r="BJ170" s="17" t="s">
        <v>83</v>
      </c>
      <c r="BK170" s="232">
        <f>ROUND(I170*H170,2)</f>
        <v>0</v>
      </c>
      <c r="BL170" s="17" t="s">
        <v>216</v>
      </c>
      <c r="BM170" s="231" t="s">
        <v>657</v>
      </c>
    </row>
    <row r="171" s="2" customFormat="1" ht="21.75" customHeight="1">
      <c r="A171" s="38"/>
      <c r="B171" s="39"/>
      <c r="C171" s="219" t="s">
        <v>267</v>
      </c>
      <c r="D171" s="219" t="s">
        <v>139</v>
      </c>
      <c r="E171" s="220" t="s">
        <v>658</v>
      </c>
      <c r="F171" s="221" t="s">
        <v>659</v>
      </c>
      <c r="G171" s="222" t="s">
        <v>230</v>
      </c>
      <c r="H171" s="223">
        <v>2</v>
      </c>
      <c r="I171" s="224"/>
      <c r="J171" s="225">
        <f>ROUND(I171*H171,2)</f>
        <v>0</v>
      </c>
      <c r="K171" s="226"/>
      <c r="L171" s="44"/>
      <c r="M171" s="227" t="s">
        <v>1</v>
      </c>
      <c r="N171" s="228" t="s">
        <v>40</v>
      </c>
      <c r="O171" s="91"/>
      <c r="P171" s="229">
        <f>O171*H171</f>
        <v>0</v>
      </c>
      <c r="Q171" s="229">
        <v>0.00142</v>
      </c>
      <c r="R171" s="229">
        <f>Q171*H171</f>
        <v>0.0028400000000000001</v>
      </c>
      <c r="S171" s="229">
        <v>0</v>
      </c>
      <c r="T171" s="230">
        <f>S171*H171</f>
        <v>0</v>
      </c>
      <c r="U171" s="38"/>
      <c r="V171" s="38"/>
      <c r="W171" s="38"/>
      <c r="X171" s="38"/>
      <c r="Y171" s="38"/>
      <c r="Z171" s="38"/>
      <c r="AA171" s="38"/>
      <c r="AB171" s="38"/>
      <c r="AC171" s="38"/>
      <c r="AD171" s="38"/>
      <c r="AE171" s="38"/>
      <c r="AR171" s="231" t="s">
        <v>216</v>
      </c>
      <c r="AT171" s="231" t="s">
        <v>139</v>
      </c>
      <c r="AU171" s="231" t="s">
        <v>85</v>
      </c>
      <c r="AY171" s="17" t="s">
        <v>136</v>
      </c>
      <c r="BE171" s="232">
        <f>IF(N171="základní",J171,0)</f>
        <v>0</v>
      </c>
      <c r="BF171" s="232">
        <f>IF(N171="snížená",J171,0)</f>
        <v>0</v>
      </c>
      <c r="BG171" s="232">
        <f>IF(N171="zákl. přenesená",J171,0)</f>
        <v>0</v>
      </c>
      <c r="BH171" s="232">
        <f>IF(N171="sníž. přenesená",J171,0)</f>
        <v>0</v>
      </c>
      <c r="BI171" s="232">
        <f>IF(N171="nulová",J171,0)</f>
        <v>0</v>
      </c>
      <c r="BJ171" s="17" t="s">
        <v>83</v>
      </c>
      <c r="BK171" s="232">
        <f>ROUND(I171*H171,2)</f>
        <v>0</v>
      </c>
      <c r="BL171" s="17" t="s">
        <v>216</v>
      </c>
      <c r="BM171" s="231" t="s">
        <v>660</v>
      </c>
    </row>
    <row r="172" s="2" customFormat="1" ht="16.5" customHeight="1">
      <c r="A172" s="38"/>
      <c r="B172" s="39"/>
      <c r="C172" s="219" t="s">
        <v>271</v>
      </c>
      <c r="D172" s="219" t="s">
        <v>139</v>
      </c>
      <c r="E172" s="220" t="s">
        <v>661</v>
      </c>
      <c r="F172" s="221" t="s">
        <v>662</v>
      </c>
      <c r="G172" s="222" t="s">
        <v>230</v>
      </c>
      <c r="H172" s="223">
        <v>1</v>
      </c>
      <c r="I172" s="224"/>
      <c r="J172" s="225">
        <f>ROUND(I172*H172,2)</f>
        <v>0</v>
      </c>
      <c r="K172" s="226"/>
      <c r="L172" s="44"/>
      <c r="M172" s="227" t="s">
        <v>1</v>
      </c>
      <c r="N172" s="228" t="s">
        <v>40</v>
      </c>
      <c r="O172" s="91"/>
      <c r="P172" s="229">
        <f>O172*H172</f>
        <v>0</v>
      </c>
      <c r="Q172" s="229">
        <v>0.0020100000000000001</v>
      </c>
      <c r="R172" s="229">
        <f>Q172*H172</f>
        <v>0.0020100000000000001</v>
      </c>
      <c r="S172" s="229">
        <v>0</v>
      </c>
      <c r="T172" s="230">
        <f>S172*H172</f>
        <v>0</v>
      </c>
      <c r="U172" s="38"/>
      <c r="V172" s="38"/>
      <c r="W172" s="38"/>
      <c r="X172" s="38"/>
      <c r="Y172" s="38"/>
      <c r="Z172" s="38"/>
      <c r="AA172" s="38"/>
      <c r="AB172" s="38"/>
      <c r="AC172" s="38"/>
      <c r="AD172" s="38"/>
      <c r="AE172" s="38"/>
      <c r="AR172" s="231" t="s">
        <v>216</v>
      </c>
      <c r="AT172" s="231" t="s">
        <v>139</v>
      </c>
      <c r="AU172" s="231" t="s">
        <v>85</v>
      </c>
      <c r="AY172" s="17" t="s">
        <v>136</v>
      </c>
      <c r="BE172" s="232">
        <f>IF(N172="základní",J172,0)</f>
        <v>0</v>
      </c>
      <c r="BF172" s="232">
        <f>IF(N172="snížená",J172,0)</f>
        <v>0</v>
      </c>
      <c r="BG172" s="232">
        <f>IF(N172="zákl. přenesená",J172,0)</f>
        <v>0</v>
      </c>
      <c r="BH172" s="232">
        <f>IF(N172="sníž. přenesená",J172,0)</f>
        <v>0</v>
      </c>
      <c r="BI172" s="232">
        <f>IF(N172="nulová",J172,0)</f>
        <v>0</v>
      </c>
      <c r="BJ172" s="17" t="s">
        <v>83</v>
      </c>
      <c r="BK172" s="232">
        <f>ROUND(I172*H172,2)</f>
        <v>0</v>
      </c>
      <c r="BL172" s="17" t="s">
        <v>216</v>
      </c>
      <c r="BM172" s="231" t="s">
        <v>663</v>
      </c>
    </row>
    <row r="173" s="2" customFormat="1" ht="16.5" customHeight="1">
      <c r="A173" s="38"/>
      <c r="B173" s="39"/>
      <c r="C173" s="219" t="s">
        <v>276</v>
      </c>
      <c r="D173" s="219" t="s">
        <v>139</v>
      </c>
      <c r="E173" s="220" t="s">
        <v>664</v>
      </c>
      <c r="F173" s="221" t="s">
        <v>665</v>
      </c>
      <c r="G173" s="222" t="s">
        <v>230</v>
      </c>
      <c r="H173" s="223">
        <v>2</v>
      </c>
      <c r="I173" s="224"/>
      <c r="J173" s="225">
        <f>ROUND(I173*H173,2)</f>
        <v>0</v>
      </c>
      <c r="K173" s="226"/>
      <c r="L173" s="44"/>
      <c r="M173" s="227" t="s">
        <v>1</v>
      </c>
      <c r="N173" s="228" t="s">
        <v>40</v>
      </c>
      <c r="O173" s="91"/>
      <c r="P173" s="229">
        <f>O173*H173</f>
        <v>0</v>
      </c>
      <c r="Q173" s="229">
        <v>0.00040999999999999999</v>
      </c>
      <c r="R173" s="229">
        <f>Q173*H173</f>
        <v>0.00081999999999999998</v>
      </c>
      <c r="S173" s="229">
        <v>0</v>
      </c>
      <c r="T173" s="230">
        <f>S173*H173</f>
        <v>0</v>
      </c>
      <c r="U173" s="38"/>
      <c r="V173" s="38"/>
      <c r="W173" s="38"/>
      <c r="X173" s="38"/>
      <c r="Y173" s="38"/>
      <c r="Z173" s="38"/>
      <c r="AA173" s="38"/>
      <c r="AB173" s="38"/>
      <c r="AC173" s="38"/>
      <c r="AD173" s="38"/>
      <c r="AE173" s="38"/>
      <c r="AR173" s="231" t="s">
        <v>216</v>
      </c>
      <c r="AT173" s="231" t="s">
        <v>139</v>
      </c>
      <c r="AU173" s="231" t="s">
        <v>85</v>
      </c>
      <c r="AY173" s="17" t="s">
        <v>136</v>
      </c>
      <c r="BE173" s="232">
        <f>IF(N173="základní",J173,0)</f>
        <v>0</v>
      </c>
      <c r="BF173" s="232">
        <f>IF(N173="snížená",J173,0)</f>
        <v>0</v>
      </c>
      <c r="BG173" s="232">
        <f>IF(N173="zákl. přenesená",J173,0)</f>
        <v>0</v>
      </c>
      <c r="BH173" s="232">
        <f>IF(N173="sníž. přenesená",J173,0)</f>
        <v>0</v>
      </c>
      <c r="BI173" s="232">
        <f>IF(N173="nulová",J173,0)</f>
        <v>0</v>
      </c>
      <c r="BJ173" s="17" t="s">
        <v>83</v>
      </c>
      <c r="BK173" s="232">
        <f>ROUND(I173*H173,2)</f>
        <v>0</v>
      </c>
      <c r="BL173" s="17" t="s">
        <v>216</v>
      </c>
      <c r="BM173" s="231" t="s">
        <v>666</v>
      </c>
    </row>
    <row r="174" s="2" customFormat="1" ht="16.5" customHeight="1">
      <c r="A174" s="38"/>
      <c r="B174" s="39"/>
      <c r="C174" s="219" t="s">
        <v>281</v>
      </c>
      <c r="D174" s="219" t="s">
        <v>139</v>
      </c>
      <c r="E174" s="220" t="s">
        <v>667</v>
      </c>
      <c r="F174" s="221" t="s">
        <v>668</v>
      </c>
      <c r="G174" s="222" t="s">
        <v>230</v>
      </c>
      <c r="H174" s="223">
        <v>4</v>
      </c>
      <c r="I174" s="224"/>
      <c r="J174" s="225">
        <f>ROUND(I174*H174,2)</f>
        <v>0</v>
      </c>
      <c r="K174" s="226"/>
      <c r="L174" s="44"/>
      <c r="M174" s="227" t="s">
        <v>1</v>
      </c>
      <c r="N174" s="228" t="s">
        <v>40</v>
      </c>
      <c r="O174" s="91"/>
      <c r="P174" s="229">
        <f>O174*H174</f>
        <v>0</v>
      </c>
      <c r="Q174" s="229">
        <v>0.00048000000000000001</v>
      </c>
      <c r="R174" s="229">
        <f>Q174*H174</f>
        <v>0.0019200000000000001</v>
      </c>
      <c r="S174" s="229">
        <v>0</v>
      </c>
      <c r="T174" s="230">
        <f>S174*H174</f>
        <v>0</v>
      </c>
      <c r="U174" s="38"/>
      <c r="V174" s="38"/>
      <c r="W174" s="38"/>
      <c r="X174" s="38"/>
      <c r="Y174" s="38"/>
      <c r="Z174" s="38"/>
      <c r="AA174" s="38"/>
      <c r="AB174" s="38"/>
      <c r="AC174" s="38"/>
      <c r="AD174" s="38"/>
      <c r="AE174" s="38"/>
      <c r="AR174" s="231" t="s">
        <v>216</v>
      </c>
      <c r="AT174" s="231" t="s">
        <v>139</v>
      </c>
      <c r="AU174" s="231" t="s">
        <v>85</v>
      </c>
      <c r="AY174" s="17" t="s">
        <v>136</v>
      </c>
      <c r="BE174" s="232">
        <f>IF(N174="základní",J174,0)</f>
        <v>0</v>
      </c>
      <c r="BF174" s="232">
        <f>IF(N174="snížená",J174,0)</f>
        <v>0</v>
      </c>
      <c r="BG174" s="232">
        <f>IF(N174="zákl. přenesená",J174,0)</f>
        <v>0</v>
      </c>
      <c r="BH174" s="232">
        <f>IF(N174="sníž. přenesená",J174,0)</f>
        <v>0</v>
      </c>
      <c r="BI174" s="232">
        <f>IF(N174="nulová",J174,0)</f>
        <v>0</v>
      </c>
      <c r="BJ174" s="17" t="s">
        <v>83</v>
      </c>
      <c r="BK174" s="232">
        <f>ROUND(I174*H174,2)</f>
        <v>0</v>
      </c>
      <c r="BL174" s="17" t="s">
        <v>216</v>
      </c>
      <c r="BM174" s="231" t="s">
        <v>669</v>
      </c>
    </row>
    <row r="175" s="2" customFormat="1" ht="16.5" customHeight="1">
      <c r="A175" s="38"/>
      <c r="B175" s="39"/>
      <c r="C175" s="219" t="s">
        <v>288</v>
      </c>
      <c r="D175" s="219" t="s">
        <v>139</v>
      </c>
      <c r="E175" s="220" t="s">
        <v>670</v>
      </c>
      <c r="F175" s="221" t="s">
        <v>671</v>
      </c>
      <c r="G175" s="222" t="s">
        <v>230</v>
      </c>
      <c r="H175" s="223">
        <v>1</v>
      </c>
      <c r="I175" s="224"/>
      <c r="J175" s="225">
        <f>ROUND(I175*H175,2)</f>
        <v>0</v>
      </c>
      <c r="K175" s="226"/>
      <c r="L175" s="44"/>
      <c r="M175" s="227" t="s">
        <v>1</v>
      </c>
      <c r="N175" s="228" t="s">
        <v>40</v>
      </c>
      <c r="O175" s="91"/>
      <c r="P175" s="229">
        <f>O175*H175</f>
        <v>0</v>
      </c>
      <c r="Q175" s="229">
        <v>0.00071000000000000002</v>
      </c>
      <c r="R175" s="229">
        <f>Q175*H175</f>
        <v>0.00071000000000000002</v>
      </c>
      <c r="S175" s="229">
        <v>0</v>
      </c>
      <c r="T175" s="230">
        <f>S175*H175</f>
        <v>0</v>
      </c>
      <c r="U175" s="38"/>
      <c r="V175" s="38"/>
      <c r="W175" s="38"/>
      <c r="X175" s="38"/>
      <c r="Y175" s="38"/>
      <c r="Z175" s="38"/>
      <c r="AA175" s="38"/>
      <c r="AB175" s="38"/>
      <c r="AC175" s="38"/>
      <c r="AD175" s="38"/>
      <c r="AE175" s="38"/>
      <c r="AR175" s="231" t="s">
        <v>216</v>
      </c>
      <c r="AT175" s="231" t="s">
        <v>139</v>
      </c>
      <c r="AU175" s="231" t="s">
        <v>85</v>
      </c>
      <c r="AY175" s="17" t="s">
        <v>136</v>
      </c>
      <c r="BE175" s="232">
        <f>IF(N175="základní",J175,0)</f>
        <v>0</v>
      </c>
      <c r="BF175" s="232">
        <f>IF(N175="snížená",J175,0)</f>
        <v>0</v>
      </c>
      <c r="BG175" s="232">
        <f>IF(N175="zákl. přenesená",J175,0)</f>
        <v>0</v>
      </c>
      <c r="BH175" s="232">
        <f>IF(N175="sníž. přenesená",J175,0)</f>
        <v>0</v>
      </c>
      <c r="BI175" s="232">
        <f>IF(N175="nulová",J175,0)</f>
        <v>0</v>
      </c>
      <c r="BJ175" s="17" t="s">
        <v>83</v>
      </c>
      <c r="BK175" s="232">
        <f>ROUND(I175*H175,2)</f>
        <v>0</v>
      </c>
      <c r="BL175" s="17" t="s">
        <v>216</v>
      </c>
      <c r="BM175" s="231" t="s">
        <v>672</v>
      </c>
    </row>
    <row r="176" s="2" customFormat="1" ht="16.5" customHeight="1">
      <c r="A176" s="38"/>
      <c r="B176" s="39"/>
      <c r="C176" s="219" t="s">
        <v>296</v>
      </c>
      <c r="D176" s="219" t="s">
        <v>139</v>
      </c>
      <c r="E176" s="220" t="s">
        <v>673</v>
      </c>
      <c r="F176" s="221" t="s">
        <v>674</v>
      </c>
      <c r="G176" s="222" t="s">
        <v>163</v>
      </c>
      <c r="H176" s="223">
        <v>2</v>
      </c>
      <c r="I176" s="224"/>
      <c r="J176" s="225">
        <f>ROUND(I176*H176,2)</f>
        <v>0</v>
      </c>
      <c r="K176" s="226"/>
      <c r="L176" s="44"/>
      <c r="M176" s="227" t="s">
        <v>1</v>
      </c>
      <c r="N176" s="228" t="s">
        <v>40</v>
      </c>
      <c r="O176" s="91"/>
      <c r="P176" s="229">
        <f>O176*H176</f>
        <v>0</v>
      </c>
      <c r="Q176" s="229">
        <v>0</v>
      </c>
      <c r="R176" s="229">
        <f>Q176*H176</f>
        <v>0</v>
      </c>
      <c r="S176" s="229">
        <v>0</v>
      </c>
      <c r="T176" s="230">
        <f>S176*H176</f>
        <v>0</v>
      </c>
      <c r="U176" s="38"/>
      <c r="V176" s="38"/>
      <c r="W176" s="38"/>
      <c r="X176" s="38"/>
      <c r="Y176" s="38"/>
      <c r="Z176" s="38"/>
      <c r="AA176" s="38"/>
      <c r="AB176" s="38"/>
      <c r="AC176" s="38"/>
      <c r="AD176" s="38"/>
      <c r="AE176" s="38"/>
      <c r="AR176" s="231" t="s">
        <v>216</v>
      </c>
      <c r="AT176" s="231" t="s">
        <v>139</v>
      </c>
      <c r="AU176" s="231" t="s">
        <v>85</v>
      </c>
      <c r="AY176" s="17" t="s">
        <v>136</v>
      </c>
      <c r="BE176" s="232">
        <f>IF(N176="základní",J176,0)</f>
        <v>0</v>
      </c>
      <c r="BF176" s="232">
        <f>IF(N176="snížená",J176,0)</f>
        <v>0</v>
      </c>
      <c r="BG176" s="232">
        <f>IF(N176="zákl. přenesená",J176,0)</f>
        <v>0</v>
      </c>
      <c r="BH176" s="232">
        <f>IF(N176="sníž. přenesená",J176,0)</f>
        <v>0</v>
      </c>
      <c r="BI176" s="232">
        <f>IF(N176="nulová",J176,0)</f>
        <v>0</v>
      </c>
      <c r="BJ176" s="17" t="s">
        <v>83</v>
      </c>
      <c r="BK176" s="232">
        <f>ROUND(I176*H176,2)</f>
        <v>0</v>
      </c>
      <c r="BL176" s="17" t="s">
        <v>216</v>
      </c>
      <c r="BM176" s="231" t="s">
        <v>675</v>
      </c>
    </row>
    <row r="177" s="2" customFormat="1" ht="16.5" customHeight="1">
      <c r="A177" s="38"/>
      <c r="B177" s="39"/>
      <c r="C177" s="219" t="s">
        <v>302</v>
      </c>
      <c r="D177" s="219" t="s">
        <v>139</v>
      </c>
      <c r="E177" s="220" t="s">
        <v>676</v>
      </c>
      <c r="F177" s="221" t="s">
        <v>677</v>
      </c>
      <c r="G177" s="222" t="s">
        <v>163</v>
      </c>
      <c r="H177" s="223">
        <v>2</v>
      </c>
      <c r="I177" s="224"/>
      <c r="J177" s="225">
        <f>ROUND(I177*H177,2)</f>
        <v>0</v>
      </c>
      <c r="K177" s="226"/>
      <c r="L177" s="44"/>
      <c r="M177" s="227" t="s">
        <v>1</v>
      </c>
      <c r="N177" s="228" t="s">
        <v>40</v>
      </c>
      <c r="O177" s="91"/>
      <c r="P177" s="229">
        <f>O177*H177</f>
        <v>0</v>
      </c>
      <c r="Q177" s="229">
        <v>0</v>
      </c>
      <c r="R177" s="229">
        <f>Q177*H177</f>
        <v>0</v>
      </c>
      <c r="S177" s="229">
        <v>0</v>
      </c>
      <c r="T177" s="230">
        <f>S177*H177</f>
        <v>0</v>
      </c>
      <c r="U177" s="38"/>
      <c r="V177" s="38"/>
      <c r="W177" s="38"/>
      <c r="X177" s="38"/>
      <c r="Y177" s="38"/>
      <c r="Z177" s="38"/>
      <c r="AA177" s="38"/>
      <c r="AB177" s="38"/>
      <c r="AC177" s="38"/>
      <c r="AD177" s="38"/>
      <c r="AE177" s="38"/>
      <c r="AR177" s="231" t="s">
        <v>216</v>
      </c>
      <c r="AT177" s="231" t="s">
        <v>139</v>
      </c>
      <c r="AU177" s="231" t="s">
        <v>85</v>
      </c>
      <c r="AY177" s="17" t="s">
        <v>136</v>
      </c>
      <c r="BE177" s="232">
        <f>IF(N177="základní",J177,0)</f>
        <v>0</v>
      </c>
      <c r="BF177" s="232">
        <f>IF(N177="snížená",J177,0)</f>
        <v>0</v>
      </c>
      <c r="BG177" s="232">
        <f>IF(N177="zákl. přenesená",J177,0)</f>
        <v>0</v>
      </c>
      <c r="BH177" s="232">
        <f>IF(N177="sníž. přenesená",J177,0)</f>
        <v>0</v>
      </c>
      <c r="BI177" s="232">
        <f>IF(N177="nulová",J177,0)</f>
        <v>0</v>
      </c>
      <c r="BJ177" s="17" t="s">
        <v>83</v>
      </c>
      <c r="BK177" s="232">
        <f>ROUND(I177*H177,2)</f>
        <v>0</v>
      </c>
      <c r="BL177" s="17" t="s">
        <v>216</v>
      </c>
      <c r="BM177" s="231" t="s">
        <v>678</v>
      </c>
    </row>
    <row r="178" s="2" customFormat="1" ht="21.75" customHeight="1">
      <c r="A178" s="38"/>
      <c r="B178" s="39"/>
      <c r="C178" s="219" t="s">
        <v>307</v>
      </c>
      <c r="D178" s="219" t="s">
        <v>139</v>
      </c>
      <c r="E178" s="220" t="s">
        <v>679</v>
      </c>
      <c r="F178" s="221" t="s">
        <v>680</v>
      </c>
      <c r="G178" s="222" t="s">
        <v>230</v>
      </c>
      <c r="H178" s="223">
        <v>14</v>
      </c>
      <c r="I178" s="224"/>
      <c r="J178" s="225">
        <f>ROUND(I178*H178,2)</f>
        <v>0</v>
      </c>
      <c r="K178" s="226"/>
      <c r="L178" s="44"/>
      <c r="M178" s="227" t="s">
        <v>1</v>
      </c>
      <c r="N178" s="228" t="s">
        <v>40</v>
      </c>
      <c r="O178" s="91"/>
      <c r="P178" s="229">
        <f>O178*H178</f>
        <v>0</v>
      </c>
      <c r="Q178" s="229">
        <v>0</v>
      </c>
      <c r="R178" s="229">
        <f>Q178*H178</f>
        <v>0</v>
      </c>
      <c r="S178" s="229">
        <v>0</v>
      </c>
      <c r="T178" s="230">
        <f>S178*H178</f>
        <v>0</v>
      </c>
      <c r="U178" s="38"/>
      <c r="V178" s="38"/>
      <c r="W178" s="38"/>
      <c r="X178" s="38"/>
      <c r="Y178" s="38"/>
      <c r="Z178" s="38"/>
      <c r="AA178" s="38"/>
      <c r="AB178" s="38"/>
      <c r="AC178" s="38"/>
      <c r="AD178" s="38"/>
      <c r="AE178" s="38"/>
      <c r="AR178" s="231" t="s">
        <v>216</v>
      </c>
      <c r="AT178" s="231" t="s">
        <v>139</v>
      </c>
      <c r="AU178" s="231" t="s">
        <v>85</v>
      </c>
      <c r="AY178" s="17" t="s">
        <v>136</v>
      </c>
      <c r="BE178" s="232">
        <f>IF(N178="základní",J178,0)</f>
        <v>0</v>
      </c>
      <c r="BF178" s="232">
        <f>IF(N178="snížená",J178,0)</f>
        <v>0</v>
      </c>
      <c r="BG178" s="232">
        <f>IF(N178="zákl. přenesená",J178,0)</f>
        <v>0</v>
      </c>
      <c r="BH178" s="232">
        <f>IF(N178="sníž. přenesená",J178,0)</f>
        <v>0</v>
      </c>
      <c r="BI178" s="232">
        <f>IF(N178="nulová",J178,0)</f>
        <v>0</v>
      </c>
      <c r="BJ178" s="17" t="s">
        <v>83</v>
      </c>
      <c r="BK178" s="232">
        <f>ROUND(I178*H178,2)</f>
        <v>0</v>
      </c>
      <c r="BL178" s="17" t="s">
        <v>216</v>
      </c>
      <c r="BM178" s="231" t="s">
        <v>681</v>
      </c>
    </row>
    <row r="179" s="2" customFormat="1" ht="24.15" customHeight="1">
      <c r="A179" s="38"/>
      <c r="B179" s="39"/>
      <c r="C179" s="219" t="s">
        <v>312</v>
      </c>
      <c r="D179" s="219" t="s">
        <v>139</v>
      </c>
      <c r="E179" s="220" t="s">
        <v>682</v>
      </c>
      <c r="F179" s="221" t="s">
        <v>683</v>
      </c>
      <c r="G179" s="222" t="s">
        <v>339</v>
      </c>
      <c r="H179" s="281"/>
      <c r="I179" s="224"/>
      <c r="J179" s="225">
        <f>ROUND(I179*H179,2)</f>
        <v>0</v>
      </c>
      <c r="K179" s="226"/>
      <c r="L179" s="44"/>
      <c r="M179" s="227" t="s">
        <v>1</v>
      </c>
      <c r="N179" s="228" t="s">
        <v>40</v>
      </c>
      <c r="O179" s="91"/>
      <c r="P179" s="229">
        <f>O179*H179</f>
        <v>0</v>
      </c>
      <c r="Q179" s="229">
        <v>0</v>
      </c>
      <c r="R179" s="229">
        <f>Q179*H179</f>
        <v>0</v>
      </c>
      <c r="S179" s="229">
        <v>0</v>
      </c>
      <c r="T179" s="230">
        <f>S179*H179</f>
        <v>0</v>
      </c>
      <c r="U179" s="38"/>
      <c r="V179" s="38"/>
      <c r="W179" s="38"/>
      <c r="X179" s="38"/>
      <c r="Y179" s="38"/>
      <c r="Z179" s="38"/>
      <c r="AA179" s="38"/>
      <c r="AB179" s="38"/>
      <c r="AC179" s="38"/>
      <c r="AD179" s="38"/>
      <c r="AE179" s="38"/>
      <c r="AR179" s="231" t="s">
        <v>216</v>
      </c>
      <c r="AT179" s="231" t="s">
        <v>139</v>
      </c>
      <c r="AU179" s="231" t="s">
        <v>85</v>
      </c>
      <c r="AY179" s="17" t="s">
        <v>136</v>
      </c>
      <c r="BE179" s="232">
        <f>IF(N179="základní",J179,0)</f>
        <v>0</v>
      </c>
      <c r="BF179" s="232">
        <f>IF(N179="snížená",J179,0)</f>
        <v>0</v>
      </c>
      <c r="BG179" s="232">
        <f>IF(N179="zákl. přenesená",J179,0)</f>
        <v>0</v>
      </c>
      <c r="BH179" s="232">
        <f>IF(N179="sníž. přenesená",J179,0)</f>
        <v>0</v>
      </c>
      <c r="BI179" s="232">
        <f>IF(N179="nulová",J179,0)</f>
        <v>0</v>
      </c>
      <c r="BJ179" s="17" t="s">
        <v>83</v>
      </c>
      <c r="BK179" s="232">
        <f>ROUND(I179*H179,2)</f>
        <v>0</v>
      </c>
      <c r="BL179" s="17" t="s">
        <v>216</v>
      </c>
      <c r="BM179" s="231" t="s">
        <v>684</v>
      </c>
    </row>
    <row r="180" s="12" customFormat="1" ht="22.8" customHeight="1">
      <c r="A180" s="12"/>
      <c r="B180" s="203"/>
      <c r="C180" s="204"/>
      <c r="D180" s="205" t="s">
        <v>74</v>
      </c>
      <c r="E180" s="217" t="s">
        <v>685</v>
      </c>
      <c r="F180" s="217" t="s">
        <v>686</v>
      </c>
      <c r="G180" s="204"/>
      <c r="H180" s="204"/>
      <c r="I180" s="207"/>
      <c r="J180" s="218">
        <f>BK180</f>
        <v>0</v>
      </c>
      <c r="K180" s="204"/>
      <c r="L180" s="209"/>
      <c r="M180" s="210"/>
      <c r="N180" s="211"/>
      <c r="O180" s="211"/>
      <c r="P180" s="212">
        <f>SUM(P181:P192)</f>
        <v>0</v>
      </c>
      <c r="Q180" s="211"/>
      <c r="R180" s="212">
        <f>SUM(R181:R192)</f>
        <v>0.032079999999999997</v>
      </c>
      <c r="S180" s="211"/>
      <c r="T180" s="213">
        <f>SUM(T181:T192)</f>
        <v>0.044080000000000001</v>
      </c>
      <c r="U180" s="12"/>
      <c r="V180" s="12"/>
      <c r="W180" s="12"/>
      <c r="X180" s="12"/>
      <c r="Y180" s="12"/>
      <c r="Z180" s="12"/>
      <c r="AA180" s="12"/>
      <c r="AB180" s="12"/>
      <c r="AC180" s="12"/>
      <c r="AD180" s="12"/>
      <c r="AE180" s="12"/>
      <c r="AR180" s="214" t="s">
        <v>85</v>
      </c>
      <c r="AT180" s="215" t="s">
        <v>74</v>
      </c>
      <c r="AU180" s="215" t="s">
        <v>83</v>
      </c>
      <c r="AY180" s="214" t="s">
        <v>136</v>
      </c>
      <c r="BK180" s="216">
        <f>SUM(BK181:BK192)</f>
        <v>0</v>
      </c>
    </row>
    <row r="181" s="2" customFormat="1" ht="24.15" customHeight="1">
      <c r="A181" s="38"/>
      <c r="B181" s="39"/>
      <c r="C181" s="219" t="s">
        <v>319</v>
      </c>
      <c r="D181" s="219" t="s">
        <v>139</v>
      </c>
      <c r="E181" s="220" t="s">
        <v>687</v>
      </c>
      <c r="F181" s="221" t="s">
        <v>688</v>
      </c>
      <c r="G181" s="222" t="s">
        <v>230</v>
      </c>
      <c r="H181" s="223">
        <v>4</v>
      </c>
      <c r="I181" s="224"/>
      <c r="J181" s="225">
        <f>ROUND(I181*H181,2)</f>
        <v>0</v>
      </c>
      <c r="K181" s="226"/>
      <c r="L181" s="44"/>
      <c r="M181" s="227" t="s">
        <v>1</v>
      </c>
      <c r="N181" s="228" t="s">
        <v>40</v>
      </c>
      <c r="O181" s="91"/>
      <c r="P181" s="229">
        <f>O181*H181</f>
        <v>0</v>
      </c>
      <c r="Q181" s="229">
        <v>0</v>
      </c>
      <c r="R181" s="229">
        <f>Q181*H181</f>
        <v>0</v>
      </c>
      <c r="S181" s="229">
        <v>0.01102</v>
      </c>
      <c r="T181" s="230">
        <f>S181*H181</f>
        <v>0.044080000000000001</v>
      </c>
      <c r="U181" s="38"/>
      <c r="V181" s="38"/>
      <c r="W181" s="38"/>
      <c r="X181" s="38"/>
      <c r="Y181" s="38"/>
      <c r="Z181" s="38"/>
      <c r="AA181" s="38"/>
      <c r="AB181" s="38"/>
      <c r="AC181" s="38"/>
      <c r="AD181" s="38"/>
      <c r="AE181" s="38"/>
      <c r="AR181" s="231" t="s">
        <v>216</v>
      </c>
      <c r="AT181" s="231" t="s">
        <v>139</v>
      </c>
      <c r="AU181" s="231" t="s">
        <v>85</v>
      </c>
      <c r="AY181" s="17" t="s">
        <v>136</v>
      </c>
      <c r="BE181" s="232">
        <f>IF(N181="základní",J181,0)</f>
        <v>0</v>
      </c>
      <c r="BF181" s="232">
        <f>IF(N181="snížená",J181,0)</f>
        <v>0</v>
      </c>
      <c r="BG181" s="232">
        <f>IF(N181="zákl. přenesená",J181,0)</f>
        <v>0</v>
      </c>
      <c r="BH181" s="232">
        <f>IF(N181="sníž. přenesená",J181,0)</f>
        <v>0</v>
      </c>
      <c r="BI181" s="232">
        <f>IF(N181="nulová",J181,0)</f>
        <v>0</v>
      </c>
      <c r="BJ181" s="17" t="s">
        <v>83</v>
      </c>
      <c r="BK181" s="232">
        <f>ROUND(I181*H181,2)</f>
        <v>0</v>
      </c>
      <c r="BL181" s="17" t="s">
        <v>216</v>
      </c>
      <c r="BM181" s="231" t="s">
        <v>689</v>
      </c>
    </row>
    <row r="182" s="2" customFormat="1" ht="24.15" customHeight="1">
      <c r="A182" s="38"/>
      <c r="B182" s="39"/>
      <c r="C182" s="219" t="s">
        <v>325</v>
      </c>
      <c r="D182" s="219" t="s">
        <v>139</v>
      </c>
      <c r="E182" s="220" t="s">
        <v>690</v>
      </c>
      <c r="F182" s="221" t="s">
        <v>691</v>
      </c>
      <c r="G182" s="222" t="s">
        <v>230</v>
      </c>
      <c r="H182" s="223">
        <v>12</v>
      </c>
      <c r="I182" s="224"/>
      <c r="J182" s="225">
        <f>ROUND(I182*H182,2)</f>
        <v>0</v>
      </c>
      <c r="K182" s="226"/>
      <c r="L182" s="44"/>
      <c r="M182" s="227" t="s">
        <v>1</v>
      </c>
      <c r="N182" s="228" t="s">
        <v>40</v>
      </c>
      <c r="O182" s="91"/>
      <c r="P182" s="229">
        <f>O182*H182</f>
        <v>0</v>
      </c>
      <c r="Q182" s="229">
        <v>0.00097999999999999997</v>
      </c>
      <c r="R182" s="229">
        <f>Q182*H182</f>
        <v>0.01176</v>
      </c>
      <c r="S182" s="229">
        <v>0</v>
      </c>
      <c r="T182" s="230">
        <f>S182*H182</f>
        <v>0</v>
      </c>
      <c r="U182" s="38"/>
      <c r="V182" s="38"/>
      <c r="W182" s="38"/>
      <c r="X182" s="38"/>
      <c r="Y182" s="38"/>
      <c r="Z182" s="38"/>
      <c r="AA182" s="38"/>
      <c r="AB182" s="38"/>
      <c r="AC182" s="38"/>
      <c r="AD182" s="38"/>
      <c r="AE182" s="38"/>
      <c r="AR182" s="231" t="s">
        <v>216</v>
      </c>
      <c r="AT182" s="231" t="s">
        <v>139</v>
      </c>
      <c r="AU182" s="231" t="s">
        <v>85</v>
      </c>
      <c r="AY182" s="17" t="s">
        <v>136</v>
      </c>
      <c r="BE182" s="232">
        <f>IF(N182="základní",J182,0)</f>
        <v>0</v>
      </c>
      <c r="BF182" s="232">
        <f>IF(N182="snížená",J182,0)</f>
        <v>0</v>
      </c>
      <c r="BG182" s="232">
        <f>IF(N182="zákl. přenesená",J182,0)</f>
        <v>0</v>
      </c>
      <c r="BH182" s="232">
        <f>IF(N182="sníž. přenesená",J182,0)</f>
        <v>0</v>
      </c>
      <c r="BI182" s="232">
        <f>IF(N182="nulová",J182,0)</f>
        <v>0</v>
      </c>
      <c r="BJ182" s="17" t="s">
        <v>83</v>
      </c>
      <c r="BK182" s="232">
        <f>ROUND(I182*H182,2)</f>
        <v>0</v>
      </c>
      <c r="BL182" s="17" t="s">
        <v>216</v>
      </c>
      <c r="BM182" s="231" t="s">
        <v>692</v>
      </c>
    </row>
    <row r="183" s="2" customFormat="1" ht="24.15" customHeight="1">
      <c r="A183" s="38"/>
      <c r="B183" s="39"/>
      <c r="C183" s="219" t="s">
        <v>329</v>
      </c>
      <c r="D183" s="219" t="s">
        <v>139</v>
      </c>
      <c r="E183" s="220" t="s">
        <v>693</v>
      </c>
      <c r="F183" s="221" t="s">
        <v>694</v>
      </c>
      <c r="G183" s="222" t="s">
        <v>230</v>
      </c>
      <c r="H183" s="223">
        <v>10</v>
      </c>
      <c r="I183" s="224"/>
      <c r="J183" s="225">
        <f>ROUND(I183*H183,2)</f>
        <v>0</v>
      </c>
      <c r="K183" s="226"/>
      <c r="L183" s="44"/>
      <c r="M183" s="227" t="s">
        <v>1</v>
      </c>
      <c r="N183" s="228" t="s">
        <v>40</v>
      </c>
      <c r="O183" s="91"/>
      <c r="P183" s="229">
        <f>O183*H183</f>
        <v>0</v>
      </c>
      <c r="Q183" s="229">
        <v>0.0012600000000000001</v>
      </c>
      <c r="R183" s="229">
        <f>Q183*H183</f>
        <v>0.0126</v>
      </c>
      <c r="S183" s="229">
        <v>0</v>
      </c>
      <c r="T183" s="230">
        <f>S183*H183</f>
        <v>0</v>
      </c>
      <c r="U183" s="38"/>
      <c r="V183" s="38"/>
      <c r="W183" s="38"/>
      <c r="X183" s="38"/>
      <c r="Y183" s="38"/>
      <c r="Z183" s="38"/>
      <c r="AA183" s="38"/>
      <c r="AB183" s="38"/>
      <c r="AC183" s="38"/>
      <c r="AD183" s="38"/>
      <c r="AE183" s="38"/>
      <c r="AR183" s="231" t="s">
        <v>216</v>
      </c>
      <c r="AT183" s="231" t="s">
        <v>139</v>
      </c>
      <c r="AU183" s="231" t="s">
        <v>85</v>
      </c>
      <c r="AY183" s="17" t="s">
        <v>136</v>
      </c>
      <c r="BE183" s="232">
        <f>IF(N183="základní",J183,0)</f>
        <v>0</v>
      </c>
      <c r="BF183" s="232">
        <f>IF(N183="snížená",J183,0)</f>
        <v>0</v>
      </c>
      <c r="BG183" s="232">
        <f>IF(N183="zákl. přenesená",J183,0)</f>
        <v>0</v>
      </c>
      <c r="BH183" s="232">
        <f>IF(N183="sníž. přenesená",J183,0)</f>
        <v>0</v>
      </c>
      <c r="BI183" s="232">
        <f>IF(N183="nulová",J183,0)</f>
        <v>0</v>
      </c>
      <c r="BJ183" s="17" t="s">
        <v>83</v>
      </c>
      <c r="BK183" s="232">
        <f>ROUND(I183*H183,2)</f>
        <v>0</v>
      </c>
      <c r="BL183" s="17" t="s">
        <v>216</v>
      </c>
      <c r="BM183" s="231" t="s">
        <v>695</v>
      </c>
    </row>
    <row r="184" s="2" customFormat="1" ht="24.15" customHeight="1">
      <c r="A184" s="38"/>
      <c r="B184" s="39"/>
      <c r="C184" s="219" t="s">
        <v>336</v>
      </c>
      <c r="D184" s="219" t="s">
        <v>139</v>
      </c>
      <c r="E184" s="220" t="s">
        <v>696</v>
      </c>
      <c r="F184" s="221" t="s">
        <v>697</v>
      </c>
      <c r="G184" s="222" t="s">
        <v>163</v>
      </c>
      <c r="H184" s="223">
        <v>3</v>
      </c>
      <c r="I184" s="224"/>
      <c r="J184" s="225">
        <f>ROUND(I184*H184,2)</f>
        <v>0</v>
      </c>
      <c r="K184" s="226"/>
      <c r="L184" s="44"/>
      <c r="M184" s="227" t="s">
        <v>1</v>
      </c>
      <c r="N184" s="228" t="s">
        <v>40</v>
      </c>
      <c r="O184" s="91"/>
      <c r="P184" s="229">
        <f>O184*H184</f>
        <v>0</v>
      </c>
      <c r="Q184" s="229">
        <v>0</v>
      </c>
      <c r="R184" s="229">
        <f>Q184*H184</f>
        <v>0</v>
      </c>
      <c r="S184" s="229">
        <v>0</v>
      </c>
      <c r="T184" s="230">
        <f>S184*H184</f>
        <v>0</v>
      </c>
      <c r="U184" s="38"/>
      <c r="V184" s="38"/>
      <c r="W184" s="38"/>
      <c r="X184" s="38"/>
      <c r="Y184" s="38"/>
      <c r="Z184" s="38"/>
      <c r="AA184" s="38"/>
      <c r="AB184" s="38"/>
      <c r="AC184" s="38"/>
      <c r="AD184" s="38"/>
      <c r="AE184" s="38"/>
      <c r="AR184" s="231" t="s">
        <v>216</v>
      </c>
      <c r="AT184" s="231" t="s">
        <v>139</v>
      </c>
      <c r="AU184" s="231" t="s">
        <v>85</v>
      </c>
      <c r="AY184" s="17" t="s">
        <v>136</v>
      </c>
      <c r="BE184" s="232">
        <f>IF(N184="základní",J184,0)</f>
        <v>0</v>
      </c>
      <c r="BF184" s="232">
        <f>IF(N184="snížená",J184,0)</f>
        <v>0</v>
      </c>
      <c r="BG184" s="232">
        <f>IF(N184="zákl. přenesená",J184,0)</f>
        <v>0</v>
      </c>
      <c r="BH184" s="232">
        <f>IF(N184="sníž. přenesená",J184,0)</f>
        <v>0</v>
      </c>
      <c r="BI184" s="232">
        <f>IF(N184="nulová",J184,0)</f>
        <v>0</v>
      </c>
      <c r="BJ184" s="17" t="s">
        <v>83</v>
      </c>
      <c r="BK184" s="232">
        <f>ROUND(I184*H184,2)</f>
        <v>0</v>
      </c>
      <c r="BL184" s="17" t="s">
        <v>216</v>
      </c>
      <c r="BM184" s="231" t="s">
        <v>698</v>
      </c>
    </row>
    <row r="185" s="2" customFormat="1" ht="24.15" customHeight="1">
      <c r="A185" s="38"/>
      <c r="B185" s="39"/>
      <c r="C185" s="219" t="s">
        <v>343</v>
      </c>
      <c r="D185" s="219" t="s">
        <v>139</v>
      </c>
      <c r="E185" s="220" t="s">
        <v>699</v>
      </c>
      <c r="F185" s="221" t="s">
        <v>700</v>
      </c>
      <c r="G185" s="222" t="s">
        <v>163</v>
      </c>
      <c r="H185" s="223">
        <v>2</v>
      </c>
      <c r="I185" s="224"/>
      <c r="J185" s="225">
        <f>ROUND(I185*H185,2)</f>
        <v>0</v>
      </c>
      <c r="K185" s="226"/>
      <c r="L185" s="44"/>
      <c r="M185" s="227" t="s">
        <v>1</v>
      </c>
      <c r="N185" s="228" t="s">
        <v>40</v>
      </c>
      <c r="O185" s="91"/>
      <c r="P185" s="229">
        <f>O185*H185</f>
        <v>0</v>
      </c>
      <c r="Q185" s="229">
        <v>0.00022000000000000001</v>
      </c>
      <c r="R185" s="229">
        <f>Q185*H185</f>
        <v>0.00044000000000000002</v>
      </c>
      <c r="S185" s="229">
        <v>0</v>
      </c>
      <c r="T185" s="230">
        <f>S185*H185</f>
        <v>0</v>
      </c>
      <c r="U185" s="38"/>
      <c r="V185" s="38"/>
      <c r="W185" s="38"/>
      <c r="X185" s="38"/>
      <c r="Y185" s="38"/>
      <c r="Z185" s="38"/>
      <c r="AA185" s="38"/>
      <c r="AB185" s="38"/>
      <c r="AC185" s="38"/>
      <c r="AD185" s="38"/>
      <c r="AE185" s="38"/>
      <c r="AR185" s="231" t="s">
        <v>216</v>
      </c>
      <c r="AT185" s="231" t="s">
        <v>139</v>
      </c>
      <c r="AU185" s="231" t="s">
        <v>85</v>
      </c>
      <c r="AY185" s="17" t="s">
        <v>136</v>
      </c>
      <c r="BE185" s="232">
        <f>IF(N185="základní",J185,0)</f>
        <v>0</v>
      </c>
      <c r="BF185" s="232">
        <f>IF(N185="snížená",J185,0)</f>
        <v>0</v>
      </c>
      <c r="BG185" s="232">
        <f>IF(N185="zákl. přenesená",J185,0)</f>
        <v>0</v>
      </c>
      <c r="BH185" s="232">
        <f>IF(N185="sníž. přenesená",J185,0)</f>
        <v>0</v>
      </c>
      <c r="BI185" s="232">
        <f>IF(N185="nulová",J185,0)</f>
        <v>0</v>
      </c>
      <c r="BJ185" s="17" t="s">
        <v>83</v>
      </c>
      <c r="BK185" s="232">
        <f>ROUND(I185*H185,2)</f>
        <v>0</v>
      </c>
      <c r="BL185" s="17" t="s">
        <v>216</v>
      </c>
      <c r="BM185" s="231" t="s">
        <v>701</v>
      </c>
    </row>
    <row r="186" s="2" customFormat="1" ht="21.75" customHeight="1">
      <c r="A186" s="38"/>
      <c r="B186" s="39"/>
      <c r="C186" s="219" t="s">
        <v>348</v>
      </c>
      <c r="D186" s="219" t="s">
        <v>139</v>
      </c>
      <c r="E186" s="220" t="s">
        <v>702</v>
      </c>
      <c r="F186" s="221" t="s">
        <v>703</v>
      </c>
      <c r="G186" s="222" t="s">
        <v>163</v>
      </c>
      <c r="H186" s="223">
        <v>1</v>
      </c>
      <c r="I186" s="224"/>
      <c r="J186" s="225">
        <f>ROUND(I186*H186,2)</f>
        <v>0</v>
      </c>
      <c r="K186" s="226"/>
      <c r="L186" s="44"/>
      <c r="M186" s="227" t="s">
        <v>1</v>
      </c>
      <c r="N186" s="228" t="s">
        <v>40</v>
      </c>
      <c r="O186" s="91"/>
      <c r="P186" s="229">
        <f>O186*H186</f>
        <v>0</v>
      </c>
      <c r="Q186" s="229">
        <v>0.00012</v>
      </c>
      <c r="R186" s="229">
        <f>Q186*H186</f>
        <v>0.00012</v>
      </c>
      <c r="S186" s="229">
        <v>0</v>
      </c>
      <c r="T186" s="230">
        <f>S186*H186</f>
        <v>0</v>
      </c>
      <c r="U186" s="38"/>
      <c r="V186" s="38"/>
      <c r="W186" s="38"/>
      <c r="X186" s="38"/>
      <c r="Y186" s="38"/>
      <c r="Z186" s="38"/>
      <c r="AA186" s="38"/>
      <c r="AB186" s="38"/>
      <c r="AC186" s="38"/>
      <c r="AD186" s="38"/>
      <c r="AE186" s="38"/>
      <c r="AR186" s="231" t="s">
        <v>216</v>
      </c>
      <c r="AT186" s="231" t="s">
        <v>139</v>
      </c>
      <c r="AU186" s="231" t="s">
        <v>85</v>
      </c>
      <c r="AY186" s="17" t="s">
        <v>136</v>
      </c>
      <c r="BE186" s="232">
        <f>IF(N186="základní",J186,0)</f>
        <v>0</v>
      </c>
      <c r="BF186" s="232">
        <f>IF(N186="snížená",J186,0)</f>
        <v>0</v>
      </c>
      <c r="BG186" s="232">
        <f>IF(N186="zákl. přenesená",J186,0)</f>
        <v>0</v>
      </c>
      <c r="BH186" s="232">
        <f>IF(N186="sníž. přenesená",J186,0)</f>
        <v>0</v>
      </c>
      <c r="BI186" s="232">
        <f>IF(N186="nulová",J186,0)</f>
        <v>0</v>
      </c>
      <c r="BJ186" s="17" t="s">
        <v>83</v>
      </c>
      <c r="BK186" s="232">
        <f>ROUND(I186*H186,2)</f>
        <v>0</v>
      </c>
      <c r="BL186" s="17" t="s">
        <v>216</v>
      </c>
      <c r="BM186" s="231" t="s">
        <v>704</v>
      </c>
    </row>
    <row r="187" s="2" customFormat="1" ht="21.75" customHeight="1">
      <c r="A187" s="38"/>
      <c r="B187" s="39"/>
      <c r="C187" s="219" t="s">
        <v>353</v>
      </c>
      <c r="D187" s="219" t="s">
        <v>139</v>
      </c>
      <c r="E187" s="220" t="s">
        <v>705</v>
      </c>
      <c r="F187" s="221" t="s">
        <v>706</v>
      </c>
      <c r="G187" s="222" t="s">
        <v>163</v>
      </c>
      <c r="H187" s="223">
        <v>1</v>
      </c>
      <c r="I187" s="224"/>
      <c r="J187" s="225">
        <f>ROUND(I187*H187,2)</f>
        <v>0</v>
      </c>
      <c r="K187" s="226"/>
      <c r="L187" s="44"/>
      <c r="M187" s="227" t="s">
        <v>1</v>
      </c>
      <c r="N187" s="228" t="s">
        <v>40</v>
      </c>
      <c r="O187" s="91"/>
      <c r="P187" s="229">
        <f>O187*H187</f>
        <v>0</v>
      </c>
      <c r="Q187" s="229">
        <v>0.00029</v>
      </c>
      <c r="R187" s="229">
        <f>Q187*H187</f>
        <v>0.00029</v>
      </c>
      <c r="S187" s="229">
        <v>0</v>
      </c>
      <c r="T187" s="230">
        <f>S187*H187</f>
        <v>0</v>
      </c>
      <c r="U187" s="38"/>
      <c r="V187" s="38"/>
      <c r="W187" s="38"/>
      <c r="X187" s="38"/>
      <c r="Y187" s="38"/>
      <c r="Z187" s="38"/>
      <c r="AA187" s="38"/>
      <c r="AB187" s="38"/>
      <c r="AC187" s="38"/>
      <c r="AD187" s="38"/>
      <c r="AE187" s="38"/>
      <c r="AR187" s="231" t="s">
        <v>216</v>
      </c>
      <c r="AT187" s="231" t="s">
        <v>139</v>
      </c>
      <c r="AU187" s="231" t="s">
        <v>85</v>
      </c>
      <c r="AY187" s="17" t="s">
        <v>136</v>
      </c>
      <c r="BE187" s="232">
        <f>IF(N187="základní",J187,0)</f>
        <v>0</v>
      </c>
      <c r="BF187" s="232">
        <f>IF(N187="snížená",J187,0)</f>
        <v>0</v>
      </c>
      <c r="BG187" s="232">
        <f>IF(N187="zákl. přenesená",J187,0)</f>
        <v>0</v>
      </c>
      <c r="BH187" s="232">
        <f>IF(N187="sníž. přenesená",J187,0)</f>
        <v>0</v>
      </c>
      <c r="BI187" s="232">
        <f>IF(N187="nulová",J187,0)</f>
        <v>0</v>
      </c>
      <c r="BJ187" s="17" t="s">
        <v>83</v>
      </c>
      <c r="BK187" s="232">
        <f>ROUND(I187*H187,2)</f>
        <v>0</v>
      </c>
      <c r="BL187" s="17" t="s">
        <v>216</v>
      </c>
      <c r="BM187" s="231" t="s">
        <v>707</v>
      </c>
    </row>
    <row r="188" s="2" customFormat="1" ht="16.5" customHeight="1">
      <c r="A188" s="38"/>
      <c r="B188" s="39"/>
      <c r="C188" s="219" t="s">
        <v>358</v>
      </c>
      <c r="D188" s="219" t="s">
        <v>139</v>
      </c>
      <c r="E188" s="220" t="s">
        <v>708</v>
      </c>
      <c r="F188" s="221" t="s">
        <v>709</v>
      </c>
      <c r="G188" s="222" t="s">
        <v>163</v>
      </c>
      <c r="H188" s="223">
        <v>2</v>
      </c>
      <c r="I188" s="224"/>
      <c r="J188" s="225">
        <f>ROUND(I188*H188,2)</f>
        <v>0</v>
      </c>
      <c r="K188" s="226"/>
      <c r="L188" s="44"/>
      <c r="M188" s="227" t="s">
        <v>1</v>
      </c>
      <c r="N188" s="228" t="s">
        <v>40</v>
      </c>
      <c r="O188" s="91"/>
      <c r="P188" s="229">
        <f>O188*H188</f>
        <v>0</v>
      </c>
      <c r="Q188" s="229">
        <v>0.00075000000000000002</v>
      </c>
      <c r="R188" s="229">
        <f>Q188*H188</f>
        <v>0.0015</v>
      </c>
      <c r="S188" s="229">
        <v>0</v>
      </c>
      <c r="T188" s="230">
        <f>S188*H188</f>
        <v>0</v>
      </c>
      <c r="U188" s="38"/>
      <c r="V188" s="38"/>
      <c r="W188" s="38"/>
      <c r="X188" s="38"/>
      <c r="Y188" s="38"/>
      <c r="Z188" s="38"/>
      <c r="AA188" s="38"/>
      <c r="AB188" s="38"/>
      <c r="AC188" s="38"/>
      <c r="AD188" s="38"/>
      <c r="AE188" s="38"/>
      <c r="AR188" s="231" t="s">
        <v>216</v>
      </c>
      <c r="AT188" s="231" t="s">
        <v>139</v>
      </c>
      <c r="AU188" s="231" t="s">
        <v>85</v>
      </c>
      <c r="AY188" s="17" t="s">
        <v>136</v>
      </c>
      <c r="BE188" s="232">
        <f>IF(N188="základní",J188,0)</f>
        <v>0</v>
      </c>
      <c r="BF188" s="232">
        <f>IF(N188="snížená",J188,0)</f>
        <v>0</v>
      </c>
      <c r="BG188" s="232">
        <f>IF(N188="zákl. přenesená",J188,0)</f>
        <v>0</v>
      </c>
      <c r="BH188" s="232">
        <f>IF(N188="sníž. přenesená",J188,0)</f>
        <v>0</v>
      </c>
      <c r="BI188" s="232">
        <f>IF(N188="nulová",J188,0)</f>
        <v>0</v>
      </c>
      <c r="BJ188" s="17" t="s">
        <v>83</v>
      </c>
      <c r="BK188" s="232">
        <f>ROUND(I188*H188,2)</f>
        <v>0</v>
      </c>
      <c r="BL188" s="17" t="s">
        <v>216</v>
      </c>
      <c r="BM188" s="231" t="s">
        <v>710</v>
      </c>
    </row>
    <row r="189" s="2" customFormat="1" ht="16.5" customHeight="1">
      <c r="A189" s="38"/>
      <c r="B189" s="39"/>
      <c r="C189" s="219" t="s">
        <v>363</v>
      </c>
      <c r="D189" s="219" t="s">
        <v>139</v>
      </c>
      <c r="E189" s="220" t="s">
        <v>711</v>
      </c>
      <c r="F189" s="221" t="s">
        <v>712</v>
      </c>
      <c r="G189" s="222" t="s">
        <v>163</v>
      </c>
      <c r="H189" s="223">
        <v>1</v>
      </c>
      <c r="I189" s="224"/>
      <c r="J189" s="225">
        <f>ROUND(I189*H189,2)</f>
        <v>0</v>
      </c>
      <c r="K189" s="226"/>
      <c r="L189" s="44"/>
      <c r="M189" s="227" t="s">
        <v>1</v>
      </c>
      <c r="N189" s="228" t="s">
        <v>40</v>
      </c>
      <c r="O189" s="91"/>
      <c r="P189" s="229">
        <f>O189*H189</f>
        <v>0</v>
      </c>
      <c r="Q189" s="229">
        <v>0.00097000000000000005</v>
      </c>
      <c r="R189" s="229">
        <f>Q189*H189</f>
        <v>0.00097000000000000005</v>
      </c>
      <c r="S189" s="229">
        <v>0</v>
      </c>
      <c r="T189" s="230">
        <f>S189*H189</f>
        <v>0</v>
      </c>
      <c r="U189" s="38"/>
      <c r="V189" s="38"/>
      <c r="W189" s="38"/>
      <c r="X189" s="38"/>
      <c r="Y189" s="38"/>
      <c r="Z189" s="38"/>
      <c r="AA189" s="38"/>
      <c r="AB189" s="38"/>
      <c r="AC189" s="38"/>
      <c r="AD189" s="38"/>
      <c r="AE189" s="38"/>
      <c r="AR189" s="231" t="s">
        <v>216</v>
      </c>
      <c r="AT189" s="231" t="s">
        <v>139</v>
      </c>
      <c r="AU189" s="231" t="s">
        <v>85</v>
      </c>
      <c r="AY189" s="17" t="s">
        <v>136</v>
      </c>
      <c r="BE189" s="232">
        <f>IF(N189="základní",J189,0)</f>
        <v>0</v>
      </c>
      <c r="BF189" s="232">
        <f>IF(N189="snížená",J189,0)</f>
        <v>0</v>
      </c>
      <c r="BG189" s="232">
        <f>IF(N189="zákl. přenesená",J189,0)</f>
        <v>0</v>
      </c>
      <c r="BH189" s="232">
        <f>IF(N189="sníž. přenesená",J189,0)</f>
        <v>0</v>
      </c>
      <c r="BI189" s="232">
        <f>IF(N189="nulová",J189,0)</f>
        <v>0</v>
      </c>
      <c r="BJ189" s="17" t="s">
        <v>83</v>
      </c>
      <c r="BK189" s="232">
        <f>ROUND(I189*H189,2)</f>
        <v>0</v>
      </c>
      <c r="BL189" s="17" t="s">
        <v>216</v>
      </c>
      <c r="BM189" s="231" t="s">
        <v>713</v>
      </c>
    </row>
    <row r="190" s="2" customFormat="1" ht="24.15" customHeight="1">
      <c r="A190" s="38"/>
      <c r="B190" s="39"/>
      <c r="C190" s="219" t="s">
        <v>367</v>
      </c>
      <c r="D190" s="219" t="s">
        <v>139</v>
      </c>
      <c r="E190" s="220" t="s">
        <v>714</v>
      </c>
      <c r="F190" s="221" t="s">
        <v>715</v>
      </c>
      <c r="G190" s="222" t="s">
        <v>230</v>
      </c>
      <c r="H190" s="223">
        <v>22</v>
      </c>
      <c r="I190" s="224"/>
      <c r="J190" s="225">
        <f>ROUND(I190*H190,2)</f>
        <v>0</v>
      </c>
      <c r="K190" s="226"/>
      <c r="L190" s="44"/>
      <c r="M190" s="227" t="s">
        <v>1</v>
      </c>
      <c r="N190" s="228" t="s">
        <v>40</v>
      </c>
      <c r="O190" s="91"/>
      <c r="P190" s="229">
        <f>O190*H190</f>
        <v>0</v>
      </c>
      <c r="Q190" s="229">
        <v>0.00019000000000000001</v>
      </c>
      <c r="R190" s="229">
        <f>Q190*H190</f>
        <v>0.0041800000000000006</v>
      </c>
      <c r="S190" s="229">
        <v>0</v>
      </c>
      <c r="T190" s="230">
        <f>S190*H190</f>
        <v>0</v>
      </c>
      <c r="U190" s="38"/>
      <c r="V190" s="38"/>
      <c r="W190" s="38"/>
      <c r="X190" s="38"/>
      <c r="Y190" s="38"/>
      <c r="Z190" s="38"/>
      <c r="AA190" s="38"/>
      <c r="AB190" s="38"/>
      <c r="AC190" s="38"/>
      <c r="AD190" s="38"/>
      <c r="AE190" s="38"/>
      <c r="AR190" s="231" t="s">
        <v>216</v>
      </c>
      <c r="AT190" s="231" t="s">
        <v>139</v>
      </c>
      <c r="AU190" s="231" t="s">
        <v>85</v>
      </c>
      <c r="AY190" s="17" t="s">
        <v>136</v>
      </c>
      <c r="BE190" s="232">
        <f>IF(N190="základní",J190,0)</f>
        <v>0</v>
      </c>
      <c r="BF190" s="232">
        <f>IF(N190="snížená",J190,0)</f>
        <v>0</v>
      </c>
      <c r="BG190" s="232">
        <f>IF(N190="zákl. přenesená",J190,0)</f>
        <v>0</v>
      </c>
      <c r="BH190" s="232">
        <f>IF(N190="sníž. přenesená",J190,0)</f>
        <v>0</v>
      </c>
      <c r="BI190" s="232">
        <f>IF(N190="nulová",J190,0)</f>
        <v>0</v>
      </c>
      <c r="BJ190" s="17" t="s">
        <v>83</v>
      </c>
      <c r="BK190" s="232">
        <f>ROUND(I190*H190,2)</f>
        <v>0</v>
      </c>
      <c r="BL190" s="17" t="s">
        <v>216</v>
      </c>
      <c r="BM190" s="231" t="s">
        <v>716</v>
      </c>
    </row>
    <row r="191" s="2" customFormat="1" ht="21.75" customHeight="1">
      <c r="A191" s="38"/>
      <c r="B191" s="39"/>
      <c r="C191" s="219" t="s">
        <v>371</v>
      </c>
      <c r="D191" s="219" t="s">
        <v>139</v>
      </c>
      <c r="E191" s="220" t="s">
        <v>717</v>
      </c>
      <c r="F191" s="221" t="s">
        <v>718</v>
      </c>
      <c r="G191" s="222" t="s">
        <v>230</v>
      </c>
      <c r="H191" s="223">
        <v>22</v>
      </c>
      <c r="I191" s="224"/>
      <c r="J191" s="225">
        <f>ROUND(I191*H191,2)</f>
        <v>0</v>
      </c>
      <c r="K191" s="226"/>
      <c r="L191" s="44"/>
      <c r="M191" s="227" t="s">
        <v>1</v>
      </c>
      <c r="N191" s="228" t="s">
        <v>40</v>
      </c>
      <c r="O191" s="91"/>
      <c r="P191" s="229">
        <f>O191*H191</f>
        <v>0</v>
      </c>
      <c r="Q191" s="229">
        <v>1.0000000000000001E-05</v>
      </c>
      <c r="R191" s="229">
        <f>Q191*H191</f>
        <v>0.00022000000000000001</v>
      </c>
      <c r="S191" s="229">
        <v>0</v>
      </c>
      <c r="T191" s="230">
        <f>S191*H191</f>
        <v>0</v>
      </c>
      <c r="U191" s="38"/>
      <c r="V191" s="38"/>
      <c r="W191" s="38"/>
      <c r="X191" s="38"/>
      <c r="Y191" s="38"/>
      <c r="Z191" s="38"/>
      <c r="AA191" s="38"/>
      <c r="AB191" s="38"/>
      <c r="AC191" s="38"/>
      <c r="AD191" s="38"/>
      <c r="AE191" s="38"/>
      <c r="AR191" s="231" t="s">
        <v>216</v>
      </c>
      <c r="AT191" s="231" t="s">
        <v>139</v>
      </c>
      <c r="AU191" s="231" t="s">
        <v>85</v>
      </c>
      <c r="AY191" s="17" t="s">
        <v>136</v>
      </c>
      <c r="BE191" s="232">
        <f>IF(N191="základní",J191,0)</f>
        <v>0</v>
      </c>
      <c r="BF191" s="232">
        <f>IF(N191="snížená",J191,0)</f>
        <v>0</v>
      </c>
      <c r="BG191" s="232">
        <f>IF(N191="zákl. přenesená",J191,0)</f>
        <v>0</v>
      </c>
      <c r="BH191" s="232">
        <f>IF(N191="sníž. přenesená",J191,0)</f>
        <v>0</v>
      </c>
      <c r="BI191" s="232">
        <f>IF(N191="nulová",J191,0)</f>
        <v>0</v>
      </c>
      <c r="BJ191" s="17" t="s">
        <v>83</v>
      </c>
      <c r="BK191" s="232">
        <f>ROUND(I191*H191,2)</f>
        <v>0</v>
      </c>
      <c r="BL191" s="17" t="s">
        <v>216</v>
      </c>
      <c r="BM191" s="231" t="s">
        <v>719</v>
      </c>
    </row>
    <row r="192" s="2" customFormat="1" ht="24.15" customHeight="1">
      <c r="A192" s="38"/>
      <c r="B192" s="39"/>
      <c r="C192" s="219" t="s">
        <v>375</v>
      </c>
      <c r="D192" s="219" t="s">
        <v>139</v>
      </c>
      <c r="E192" s="220" t="s">
        <v>720</v>
      </c>
      <c r="F192" s="221" t="s">
        <v>721</v>
      </c>
      <c r="G192" s="222" t="s">
        <v>339</v>
      </c>
      <c r="H192" s="281"/>
      <c r="I192" s="224"/>
      <c r="J192" s="225">
        <f>ROUND(I192*H192,2)</f>
        <v>0</v>
      </c>
      <c r="K192" s="226"/>
      <c r="L192" s="44"/>
      <c r="M192" s="227" t="s">
        <v>1</v>
      </c>
      <c r="N192" s="228" t="s">
        <v>40</v>
      </c>
      <c r="O192" s="91"/>
      <c r="P192" s="229">
        <f>O192*H192</f>
        <v>0</v>
      </c>
      <c r="Q192" s="229">
        <v>0</v>
      </c>
      <c r="R192" s="229">
        <f>Q192*H192</f>
        <v>0</v>
      </c>
      <c r="S192" s="229">
        <v>0</v>
      </c>
      <c r="T192" s="230">
        <f>S192*H192</f>
        <v>0</v>
      </c>
      <c r="U192" s="38"/>
      <c r="V192" s="38"/>
      <c r="W192" s="38"/>
      <c r="X192" s="38"/>
      <c r="Y192" s="38"/>
      <c r="Z192" s="38"/>
      <c r="AA192" s="38"/>
      <c r="AB192" s="38"/>
      <c r="AC192" s="38"/>
      <c r="AD192" s="38"/>
      <c r="AE192" s="38"/>
      <c r="AR192" s="231" t="s">
        <v>216</v>
      </c>
      <c r="AT192" s="231" t="s">
        <v>139</v>
      </c>
      <c r="AU192" s="231" t="s">
        <v>85</v>
      </c>
      <c r="AY192" s="17" t="s">
        <v>136</v>
      </c>
      <c r="BE192" s="232">
        <f>IF(N192="základní",J192,0)</f>
        <v>0</v>
      </c>
      <c r="BF192" s="232">
        <f>IF(N192="snížená",J192,0)</f>
        <v>0</v>
      </c>
      <c r="BG192" s="232">
        <f>IF(N192="zákl. přenesená",J192,0)</f>
        <v>0</v>
      </c>
      <c r="BH192" s="232">
        <f>IF(N192="sníž. přenesená",J192,0)</f>
        <v>0</v>
      </c>
      <c r="BI192" s="232">
        <f>IF(N192="nulová",J192,0)</f>
        <v>0</v>
      </c>
      <c r="BJ192" s="17" t="s">
        <v>83</v>
      </c>
      <c r="BK192" s="232">
        <f>ROUND(I192*H192,2)</f>
        <v>0</v>
      </c>
      <c r="BL192" s="17" t="s">
        <v>216</v>
      </c>
      <c r="BM192" s="231" t="s">
        <v>722</v>
      </c>
    </row>
    <row r="193" s="12" customFormat="1" ht="22.8" customHeight="1">
      <c r="A193" s="12"/>
      <c r="B193" s="203"/>
      <c r="C193" s="204"/>
      <c r="D193" s="205" t="s">
        <v>74</v>
      </c>
      <c r="E193" s="217" t="s">
        <v>723</v>
      </c>
      <c r="F193" s="217" t="s">
        <v>724</v>
      </c>
      <c r="G193" s="204"/>
      <c r="H193" s="204"/>
      <c r="I193" s="207"/>
      <c r="J193" s="218">
        <f>BK193</f>
        <v>0</v>
      </c>
      <c r="K193" s="204"/>
      <c r="L193" s="209"/>
      <c r="M193" s="210"/>
      <c r="N193" s="211"/>
      <c r="O193" s="211"/>
      <c r="P193" s="212">
        <f>SUM(P194:P206)</f>
        <v>0</v>
      </c>
      <c r="Q193" s="211"/>
      <c r="R193" s="212">
        <f>SUM(R194:R206)</f>
        <v>0.05745999999999999</v>
      </c>
      <c r="S193" s="211"/>
      <c r="T193" s="213">
        <f>SUM(T194:T206)</f>
        <v>0</v>
      </c>
      <c r="U193" s="12"/>
      <c r="V193" s="12"/>
      <c r="W193" s="12"/>
      <c r="X193" s="12"/>
      <c r="Y193" s="12"/>
      <c r="Z193" s="12"/>
      <c r="AA193" s="12"/>
      <c r="AB193" s="12"/>
      <c r="AC193" s="12"/>
      <c r="AD193" s="12"/>
      <c r="AE193" s="12"/>
      <c r="AR193" s="214" t="s">
        <v>85</v>
      </c>
      <c r="AT193" s="215" t="s">
        <v>74</v>
      </c>
      <c r="AU193" s="215" t="s">
        <v>83</v>
      </c>
      <c r="AY193" s="214" t="s">
        <v>136</v>
      </c>
      <c r="BK193" s="216">
        <f>SUM(BK194:BK206)</f>
        <v>0</v>
      </c>
    </row>
    <row r="194" s="2" customFormat="1" ht="16.5" customHeight="1">
      <c r="A194" s="38"/>
      <c r="B194" s="39"/>
      <c r="C194" s="219" t="s">
        <v>381</v>
      </c>
      <c r="D194" s="219" t="s">
        <v>139</v>
      </c>
      <c r="E194" s="220" t="s">
        <v>725</v>
      </c>
      <c r="F194" s="221" t="s">
        <v>726</v>
      </c>
      <c r="G194" s="222" t="s">
        <v>727</v>
      </c>
      <c r="H194" s="223">
        <v>1</v>
      </c>
      <c r="I194" s="224"/>
      <c r="J194" s="225">
        <f>ROUND(I194*H194,2)</f>
        <v>0</v>
      </c>
      <c r="K194" s="226"/>
      <c r="L194" s="44"/>
      <c r="M194" s="227" t="s">
        <v>1</v>
      </c>
      <c r="N194" s="228" t="s">
        <v>40</v>
      </c>
      <c r="O194" s="91"/>
      <c r="P194" s="229">
        <f>O194*H194</f>
        <v>0</v>
      </c>
      <c r="Q194" s="229">
        <v>0</v>
      </c>
      <c r="R194" s="229">
        <f>Q194*H194</f>
        <v>0</v>
      </c>
      <c r="S194" s="229">
        <v>0</v>
      </c>
      <c r="T194" s="230">
        <f>S194*H194</f>
        <v>0</v>
      </c>
      <c r="U194" s="38"/>
      <c r="V194" s="38"/>
      <c r="W194" s="38"/>
      <c r="X194" s="38"/>
      <c r="Y194" s="38"/>
      <c r="Z194" s="38"/>
      <c r="AA194" s="38"/>
      <c r="AB194" s="38"/>
      <c r="AC194" s="38"/>
      <c r="AD194" s="38"/>
      <c r="AE194" s="38"/>
      <c r="AR194" s="231" t="s">
        <v>216</v>
      </c>
      <c r="AT194" s="231" t="s">
        <v>139</v>
      </c>
      <c r="AU194" s="231" t="s">
        <v>85</v>
      </c>
      <c r="AY194" s="17" t="s">
        <v>136</v>
      </c>
      <c r="BE194" s="232">
        <f>IF(N194="základní",J194,0)</f>
        <v>0</v>
      </c>
      <c r="BF194" s="232">
        <f>IF(N194="snížená",J194,0)</f>
        <v>0</v>
      </c>
      <c r="BG194" s="232">
        <f>IF(N194="zákl. přenesená",J194,0)</f>
        <v>0</v>
      </c>
      <c r="BH194" s="232">
        <f>IF(N194="sníž. přenesená",J194,0)</f>
        <v>0</v>
      </c>
      <c r="BI194" s="232">
        <f>IF(N194="nulová",J194,0)</f>
        <v>0</v>
      </c>
      <c r="BJ194" s="17" t="s">
        <v>83</v>
      </c>
      <c r="BK194" s="232">
        <f>ROUND(I194*H194,2)</f>
        <v>0</v>
      </c>
      <c r="BL194" s="17" t="s">
        <v>216</v>
      </c>
      <c r="BM194" s="231" t="s">
        <v>728</v>
      </c>
    </row>
    <row r="195" s="2" customFormat="1" ht="24.15" customHeight="1">
      <c r="A195" s="38"/>
      <c r="B195" s="39"/>
      <c r="C195" s="219" t="s">
        <v>387</v>
      </c>
      <c r="D195" s="219" t="s">
        <v>139</v>
      </c>
      <c r="E195" s="220" t="s">
        <v>729</v>
      </c>
      <c r="F195" s="221" t="s">
        <v>730</v>
      </c>
      <c r="G195" s="222" t="s">
        <v>727</v>
      </c>
      <c r="H195" s="223">
        <v>2</v>
      </c>
      <c r="I195" s="224"/>
      <c r="J195" s="225">
        <f>ROUND(I195*H195,2)</f>
        <v>0</v>
      </c>
      <c r="K195" s="226"/>
      <c r="L195" s="44"/>
      <c r="M195" s="227" t="s">
        <v>1</v>
      </c>
      <c r="N195" s="228" t="s">
        <v>40</v>
      </c>
      <c r="O195" s="91"/>
      <c r="P195" s="229">
        <f>O195*H195</f>
        <v>0</v>
      </c>
      <c r="Q195" s="229">
        <v>0.00173</v>
      </c>
      <c r="R195" s="229">
        <f>Q195*H195</f>
        <v>0.00346</v>
      </c>
      <c r="S195" s="229">
        <v>0</v>
      </c>
      <c r="T195" s="230">
        <f>S195*H195</f>
        <v>0</v>
      </c>
      <c r="U195" s="38"/>
      <c r="V195" s="38"/>
      <c r="W195" s="38"/>
      <c r="X195" s="38"/>
      <c r="Y195" s="38"/>
      <c r="Z195" s="38"/>
      <c r="AA195" s="38"/>
      <c r="AB195" s="38"/>
      <c r="AC195" s="38"/>
      <c r="AD195" s="38"/>
      <c r="AE195" s="38"/>
      <c r="AR195" s="231" t="s">
        <v>216</v>
      </c>
      <c r="AT195" s="231" t="s">
        <v>139</v>
      </c>
      <c r="AU195" s="231" t="s">
        <v>85</v>
      </c>
      <c r="AY195" s="17" t="s">
        <v>136</v>
      </c>
      <c r="BE195" s="232">
        <f>IF(N195="základní",J195,0)</f>
        <v>0</v>
      </c>
      <c r="BF195" s="232">
        <f>IF(N195="snížená",J195,0)</f>
        <v>0</v>
      </c>
      <c r="BG195" s="232">
        <f>IF(N195="zákl. přenesená",J195,0)</f>
        <v>0</v>
      </c>
      <c r="BH195" s="232">
        <f>IF(N195="sníž. přenesená",J195,0)</f>
        <v>0</v>
      </c>
      <c r="BI195" s="232">
        <f>IF(N195="nulová",J195,0)</f>
        <v>0</v>
      </c>
      <c r="BJ195" s="17" t="s">
        <v>83</v>
      </c>
      <c r="BK195" s="232">
        <f>ROUND(I195*H195,2)</f>
        <v>0</v>
      </c>
      <c r="BL195" s="17" t="s">
        <v>216</v>
      </c>
      <c r="BM195" s="231" t="s">
        <v>731</v>
      </c>
    </row>
    <row r="196" s="2" customFormat="1" ht="24.15" customHeight="1">
      <c r="A196" s="38"/>
      <c r="B196" s="39"/>
      <c r="C196" s="266" t="s">
        <v>394</v>
      </c>
      <c r="D196" s="266" t="s">
        <v>330</v>
      </c>
      <c r="E196" s="267" t="s">
        <v>732</v>
      </c>
      <c r="F196" s="268" t="s">
        <v>733</v>
      </c>
      <c r="G196" s="269" t="s">
        <v>163</v>
      </c>
      <c r="H196" s="270">
        <v>2</v>
      </c>
      <c r="I196" s="271"/>
      <c r="J196" s="272">
        <f>ROUND(I196*H196,2)</f>
        <v>0</v>
      </c>
      <c r="K196" s="273"/>
      <c r="L196" s="274"/>
      <c r="M196" s="275" t="s">
        <v>1</v>
      </c>
      <c r="N196" s="276" t="s">
        <v>40</v>
      </c>
      <c r="O196" s="91"/>
      <c r="P196" s="229">
        <f>O196*H196</f>
        <v>0</v>
      </c>
      <c r="Q196" s="229">
        <v>0.0135</v>
      </c>
      <c r="R196" s="229">
        <f>Q196*H196</f>
        <v>0.027</v>
      </c>
      <c r="S196" s="229">
        <v>0</v>
      </c>
      <c r="T196" s="230">
        <f>S196*H196</f>
        <v>0</v>
      </c>
      <c r="U196" s="38"/>
      <c r="V196" s="38"/>
      <c r="W196" s="38"/>
      <c r="X196" s="38"/>
      <c r="Y196" s="38"/>
      <c r="Z196" s="38"/>
      <c r="AA196" s="38"/>
      <c r="AB196" s="38"/>
      <c r="AC196" s="38"/>
      <c r="AD196" s="38"/>
      <c r="AE196" s="38"/>
      <c r="AR196" s="231" t="s">
        <v>302</v>
      </c>
      <c r="AT196" s="231" t="s">
        <v>330</v>
      </c>
      <c r="AU196" s="231" t="s">
        <v>85</v>
      </c>
      <c r="AY196" s="17" t="s">
        <v>136</v>
      </c>
      <c r="BE196" s="232">
        <f>IF(N196="základní",J196,0)</f>
        <v>0</v>
      </c>
      <c r="BF196" s="232">
        <f>IF(N196="snížená",J196,0)</f>
        <v>0</v>
      </c>
      <c r="BG196" s="232">
        <f>IF(N196="zákl. přenesená",J196,0)</f>
        <v>0</v>
      </c>
      <c r="BH196" s="232">
        <f>IF(N196="sníž. přenesená",J196,0)</f>
        <v>0</v>
      </c>
      <c r="BI196" s="232">
        <f>IF(N196="nulová",J196,0)</f>
        <v>0</v>
      </c>
      <c r="BJ196" s="17" t="s">
        <v>83</v>
      </c>
      <c r="BK196" s="232">
        <f>ROUND(I196*H196,2)</f>
        <v>0</v>
      </c>
      <c r="BL196" s="17" t="s">
        <v>216</v>
      </c>
      <c r="BM196" s="231" t="s">
        <v>734</v>
      </c>
    </row>
    <row r="197" s="2" customFormat="1" ht="24.15" customHeight="1">
      <c r="A197" s="38"/>
      <c r="B197" s="39"/>
      <c r="C197" s="219" t="s">
        <v>402</v>
      </c>
      <c r="D197" s="219" t="s">
        <v>139</v>
      </c>
      <c r="E197" s="220" t="s">
        <v>735</v>
      </c>
      <c r="F197" s="221" t="s">
        <v>736</v>
      </c>
      <c r="G197" s="222" t="s">
        <v>727</v>
      </c>
      <c r="H197" s="223">
        <v>2</v>
      </c>
      <c r="I197" s="224"/>
      <c r="J197" s="225">
        <f>ROUND(I197*H197,2)</f>
        <v>0</v>
      </c>
      <c r="K197" s="226"/>
      <c r="L197" s="44"/>
      <c r="M197" s="227" t="s">
        <v>1</v>
      </c>
      <c r="N197" s="228" t="s">
        <v>40</v>
      </c>
      <c r="O197" s="91"/>
      <c r="P197" s="229">
        <f>O197*H197</f>
        <v>0</v>
      </c>
      <c r="Q197" s="229">
        <v>0.0098300000000000002</v>
      </c>
      <c r="R197" s="229">
        <f>Q197*H197</f>
        <v>0.01966</v>
      </c>
      <c r="S197" s="229">
        <v>0</v>
      </c>
      <c r="T197" s="230">
        <f>S197*H197</f>
        <v>0</v>
      </c>
      <c r="U197" s="38"/>
      <c r="V197" s="38"/>
      <c r="W197" s="38"/>
      <c r="X197" s="38"/>
      <c r="Y197" s="38"/>
      <c r="Z197" s="38"/>
      <c r="AA197" s="38"/>
      <c r="AB197" s="38"/>
      <c r="AC197" s="38"/>
      <c r="AD197" s="38"/>
      <c r="AE197" s="38"/>
      <c r="AR197" s="231" t="s">
        <v>216</v>
      </c>
      <c r="AT197" s="231" t="s">
        <v>139</v>
      </c>
      <c r="AU197" s="231" t="s">
        <v>85</v>
      </c>
      <c r="AY197" s="17" t="s">
        <v>136</v>
      </c>
      <c r="BE197" s="232">
        <f>IF(N197="základní",J197,0)</f>
        <v>0</v>
      </c>
      <c r="BF197" s="232">
        <f>IF(N197="snížená",J197,0)</f>
        <v>0</v>
      </c>
      <c r="BG197" s="232">
        <f>IF(N197="zákl. přenesená",J197,0)</f>
        <v>0</v>
      </c>
      <c r="BH197" s="232">
        <f>IF(N197="sníž. přenesená",J197,0)</f>
        <v>0</v>
      </c>
      <c r="BI197" s="232">
        <f>IF(N197="nulová",J197,0)</f>
        <v>0</v>
      </c>
      <c r="BJ197" s="17" t="s">
        <v>83</v>
      </c>
      <c r="BK197" s="232">
        <f>ROUND(I197*H197,2)</f>
        <v>0</v>
      </c>
      <c r="BL197" s="17" t="s">
        <v>216</v>
      </c>
      <c r="BM197" s="231" t="s">
        <v>737</v>
      </c>
    </row>
    <row r="198" s="2" customFormat="1" ht="16.5" customHeight="1">
      <c r="A198" s="38"/>
      <c r="B198" s="39"/>
      <c r="C198" s="219" t="s">
        <v>407</v>
      </c>
      <c r="D198" s="219" t="s">
        <v>139</v>
      </c>
      <c r="E198" s="220" t="s">
        <v>738</v>
      </c>
      <c r="F198" s="221" t="s">
        <v>739</v>
      </c>
      <c r="G198" s="222" t="s">
        <v>727</v>
      </c>
      <c r="H198" s="223">
        <v>1</v>
      </c>
      <c r="I198" s="224"/>
      <c r="J198" s="225">
        <f>ROUND(I198*H198,2)</f>
        <v>0</v>
      </c>
      <c r="K198" s="226"/>
      <c r="L198" s="44"/>
      <c r="M198" s="227" t="s">
        <v>1</v>
      </c>
      <c r="N198" s="228" t="s">
        <v>40</v>
      </c>
      <c r="O198" s="91"/>
      <c r="P198" s="229">
        <f>O198*H198</f>
        <v>0</v>
      </c>
      <c r="Q198" s="229">
        <v>0</v>
      </c>
      <c r="R198" s="229">
        <f>Q198*H198</f>
        <v>0</v>
      </c>
      <c r="S198" s="229">
        <v>0</v>
      </c>
      <c r="T198" s="230">
        <f>S198*H198</f>
        <v>0</v>
      </c>
      <c r="U198" s="38"/>
      <c r="V198" s="38"/>
      <c r="W198" s="38"/>
      <c r="X198" s="38"/>
      <c r="Y198" s="38"/>
      <c r="Z198" s="38"/>
      <c r="AA198" s="38"/>
      <c r="AB198" s="38"/>
      <c r="AC198" s="38"/>
      <c r="AD198" s="38"/>
      <c r="AE198" s="38"/>
      <c r="AR198" s="231" t="s">
        <v>216</v>
      </c>
      <c r="AT198" s="231" t="s">
        <v>139</v>
      </c>
      <c r="AU198" s="231" t="s">
        <v>85</v>
      </c>
      <c r="AY198" s="17" t="s">
        <v>136</v>
      </c>
      <c r="BE198" s="232">
        <f>IF(N198="základní",J198,0)</f>
        <v>0</v>
      </c>
      <c r="BF198" s="232">
        <f>IF(N198="snížená",J198,0)</f>
        <v>0</v>
      </c>
      <c r="BG198" s="232">
        <f>IF(N198="zákl. přenesená",J198,0)</f>
        <v>0</v>
      </c>
      <c r="BH198" s="232">
        <f>IF(N198="sníž. přenesená",J198,0)</f>
        <v>0</v>
      </c>
      <c r="BI198" s="232">
        <f>IF(N198="nulová",J198,0)</f>
        <v>0</v>
      </c>
      <c r="BJ198" s="17" t="s">
        <v>83</v>
      </c>
      <c r="BK198" s="232">
        <f>ROUND(I198*H198,2)</f>
        <v>0</v>
      </c>
      <c r="BL198" s="17" t="s">
        <v>216</v>
      </c>
      <c r="BM198" s="231" t="s">
        <v>740</v>
      </c>
    </row>
    <row r="199" s="2" customFormat="1" ht="24.15" customHeight="1">
      <c r="A199" s="38"/>
      <c r="B199" s="39"/>
      <c r="C199" s="266" t="s">
        <v>411</v>
      </c>
      <c r="D199" s="266" t="s">
        <v>330</v>
      </c>
      <c r="E199" s="267" t="s">
        <v>741</v>
      </c>
      <c r="F199" s="268" t="s">
        <v>742</v>
      </c>
      <c r="G199" s="269" t="s">
        <v>163</v>
      </c>
      <c r="H199" s="270">
        <v>1</v>
      </c>
      <c r="I199" s="271"/>
      <c r="J199" s="272">
        <f>ROUND(I199*H199,2)</f>
        <v>0</v>
      </c>
      <c r="K199" s="273"/>
      <c r="L199" s="274"/>
      <c r="M199" s="275" t="s">
        <v>1</v>
      </c>
      <c r="N199" s="276" t="s">
        <v>40</v>
      </c>
      <c r="O199" s="91"/>
      <c r="P199" s="229">
        <f>O199*H199</f>
        <v>0</v>
      </c>
      <c r="Q199" s="229">
        <v>0</v>
      </c>
      <c r="R199" s="229">
        <f>Q199*H199</f>
        <v>0</v>
      </c>
      <c r="S199" s="229">
        <v>0</v>
      </c>
      <c r="T199" s="230">
        <f>S199*H199</f>
        <v>0</v>
      </c>
      <c r="U199" s="38"/>
      <c r="V199" s="38"/>
      <c r="W199" s="38"/>
      <c r="X199" s="38"/>
      <c r="Y199" s="38"/>
      <c r="Z199" s="38"/>
      <c r="AA199" s="38"/>
      <c r="AB199" s="38"/>
      <c r="AC199" s="38"/>
      <c r="AD199" s="38"/>
      <c r="AE199" s="38"/>
      <c r="AR199" s="231" t="s">
        <v>302</v>
      </c>
      <c r="AT199" s="231" t="s">
        <v>330</v>
      </c>
      <c r="AU199" s="231" t="s">
        <v>85</v>
      </c>
      <c r="AY199" s="17" t="s">
        <v>136</v>
      </c>
      <c r="BE199" s="232">
        <f>IF(N199="základní",J199,0)</f>
        <v>0</v>
      </c>
      <c r="BF199" s="232">
        <f>IF(N199="snížená",J199,0)</f>
        <v>0</v>
      </c>
      <c r="BG199" s="232">
        <f>IF(N199="zákl. přenesená",J199,0)</f>
        <v>0</v>
      </c>
      <c r="BH199" s="232">
        <f>IF(N199="sníž. přenesená",J199,0)</f>
        <v>0</v>
      </c>
      <c r="BI199" s="232">
        <f>IF(N199="nulová",J199,0)</f>
        <v>0</v>
      </c>
      <c r="BJ199" s="17" t="s">
        <v>83</v>
      </c>
      <c r="BK199" s="232">
        <f>ROUND(I199*H199,2)</f>
        <v>0</v>
      </c>
      <c r="BL199" s="17" t="s">
        <v>216</v>
      </c>
      <c r="BM199" s="231" t="s">
        <v>743</v>
      </c>
    </row>
    <row r="200" s="2" customFormat="1" ht="21.75" customHeight="1">
      <c r="A200" s="38"/>
      <c r="B200" s="39"/>
      <c r="C200" s="219" t="s">
        <v>415</v>
      </c>
      <c r="D200" s="219" t="s">
        <v>139</v>
      </c>
      <c r="E200" s="220" t="s">
        <v>744</v>
      </c>
      <c r="F200" s="221" t="s">
        <v>745</v>
      </c>
      <c r="G200" s="222" t="s">
        <v>727</v>
      </c>
      <c r="H200" s="223">
        <v>8</v>
      </c>
      <c r="I200" s="224"/>
      <c r="J200" s="225">
        <f>ROUND(I200*H200,2)</f>
        <v>0</v>
      </c>
      <c r="K200" s="226"/>
      <c r="L200" s="44"/>
      <c r="M200" s="227" t="s">
        <v>1</v>
      </c>
      <c r="N200" s="228" t="s">
        <v>40</v>
      </c>
      <c r="O200" s="91"/>
      <c r="P200" s="229">
        <f>O200*H200</f>
        <v>0</v>
      </c>
      <c r="Q200" s="229">
        <v>9.0000000000000006E-05</v>
      </c>
      <c r="R200" s="229">
        <f>Q200*H200</f>
        <v>0.00072000000000000005</v>
      </c>
      <c r="S200" s="229">
        <v>0</v>
      </c>
      <c r="T200" s="230">
        <f>S200*H200</f>
        <v>0</v>
      </c>
      <c r="U200" s="38"/>
      <c r="V200" s="38"/>
      <c r="W200" s="38"/>
      <c r="X200" s="38"/>
      <c r="Y200" s="38"/>
      <c r="Z200" s="38"/>
      <c r="AA200" s="38"/>
      <c r="AB200" s="38"/>
      <c r="AC200" s="38"/>
      <c r="AD200" s="38"/>
      <c r="AE200" s="38"/>
      <c r="AR200" s="231" t="s">
        <v>216</v>
      </c>
      <c r="AT200" s="231" t="s">
        <v>139</v>
      </c>
      <c r="AU200" s="231" t="s">
        <v>85</v>
      </c>
      <c r="AY200" s="17" t="s">
        <v>136</v>
      </c>
      <c r="BE200" s="232">
        <f>IF(N200="základní",J200,0)</f>
        <v>0</v>
      </c>
      <c r="BF200" s="232">
        <f>IF(N200="snížená",J200,0)</f>
        <v>0</v>
      </c>
      <c r="BG200" s="232">
        <f>IF(N200="zákl. přenesená",J200,0)</f>
        <v>0</v>
      </c>
      <c r="BH200" s="232">
        <f>IF(N200="sníž. přenesená",J200,0)</f>
        <v>0</v>
      </c>
      <c r="BI200" s="232">
        <f>IF(N200="nulová",J200,0)</f>
        <v>0</v>
      </c>
      <c r="BJ200" s="17" t="s">
        <v>83</v>
      </c>
      <c r="BK200" s="232">
        <f>ROUND(I200*H200,2)</f>
        <v>0</v>
      </c>
      <c r="BL200" s="17" t="s">
        <v>216</v>
      </c>
      <c r="BM200" s="231" t="s">
        <v>746</v>
      </c>
    </row>
    <row r="201" s="2" customFormat="1" ht="16.5" customHeight="1">
      <c r="A201" s="38"/>
      <c r="B201" s="39"/>
      <c r="C201" s="266" t="s">
        <v>421</v>
      </c>
      <c r="D201" s="266" t="s">
        <v>330</v>
      </c>
      <c r="E201" s="267" t="s">
        <v>747</v>
      </c>
      <c r="F201" s="268" t="s">
        <v>748</v>
      </c>
      <c r="G201" s="269" t="s">
        <v>163</v>
      </c>
      <c r="H201" s="270">
        <v>8</v>
      </c>
      <c r="I201" s="271"/>
      <c r="J201" s="272">
        <f>ROUND(I201*H201,2)</f>
        <v>0</v>
      </c>
      <c r="K201" s="273"/>
      <c r="L201" s="274"/>
      <c r="M201" s="275" t="s">
        <v>1</v>
      </c>
      <c r="N201" s="276" t="s">
        <v>40</v>
      </c>
      <c r="O201" s="91"/>
      <c r="P201" s="229">
        <f>O201*H201</f>
        <v>0</v>
      </c>
      <c r="Q201" s="229">
        <v>0</v>
      </c>
      <c r="R201" s="229">
        <f>Q201*H201</f>
        <v>0</v>
      </c>
      <c r="S201" s="229">
        <v>0</v>
      </c>
      <c r="T201" s="230">
        <f>S201*H201</f>
        <v>0</v>
      </c>
      <c r="U201" s="38"/>
      <c r="V201" s="38"/>
      <c r="W201" s="38"/>
      <c r="X201" s="38"/>
      <c r="Y201" s="38"/>
      <c r="Z201" s="38"/>
      <c r="AA201" s="38"/>
      <c r="AB201" s="38"/>
      <c r="AC201" s="38"/>
      <c r="AD201" s="38"/>
      <c r="AE201" s="38"/>
      <c r="AR201" s="231" t="s">
        <v>302</v>
      </c>
      <c r="AT201" s="231" t="s">
        <v>330</v>
      </c>
      <c r="AU201" s="231" t="s">
        <v>85</v>
      </c>
      <c r="AY201" s="17" t="s">
        <v>136</v>
      </c>
      <c r="BE201" s="232">
        <f>IF(N201="základní",J201,0)</f>
        <v>0</v>
      </c>
      <c r="BF201" s="232">
        <f>IF(N201="snížená",J201,0)</f>
        <v>0</v>
      </c>
      <c r="BG201" s="232">
        <f>IF(N201="zákl. přenesená",J201,0)</f>
        <v>0</v>
      </c>
      <c r="BH201" s="232">
        <f>IF(N201="sníž. přenesená",J201,0)</f>
        <v>0</v>
      </c>
      <c r="BI201" s="232">
        <f>IF(N201="nulová",J201,0)</f>
        <v>0</v>
      </c>
      <c r="BJ201" s="17" t="s">
        <v>83</v>
      </c>
      <c r="BK201" s="232">
        <f>ROUND(I201*H201,2)</f>
        <v>0</v>
      </c>
      <c r="BL201" s="17" t="s">
        <v>216</v>
      </c>
      <c r="BM201" s="231" t="s">
        <v>749</v>
      </c>
    </row>
    <row r="202" s="2" customFormat="1" ht="16.5" customHeight="1">
      <c r="A202" s="38"/>
      <c r="B202" s="39"/>
      <c r="C202" s="266" t="s">
        <v>427</v>
      </c>
      <c r="D202" s="266" t="s">
        <v>330</v>
      </c>
      <c r="E202" s="267" t="s">
        <v>750</v>
      </c>
      <c r="F202" s="268" t="s">
        <v>751</v>
      </c>
      <c r="G202" s="269" t="s">
        <v>163</v>
      </c>
      <c r="H202" s="270">
        <v>8</v>
      </c>
      <c r="I202" s="271"/>
      <c r="J202" s="272">
        <f>ROUND(I202*H202,2)</f>
        <v>0</v>
      </c>
      <c r="K202" s="273"/>
      <c r="L202" s="274"/>
      <c r="M202" s="275" t="s">
        <v>1</v>
      </c>
      <c r="N202" s="276" t="s">
        <v>40</v>
      </c>
      <c r="O202" s="91"/>
      <c r="P202" s="229">
        <f>O202*H202</f>
        <v>0</v>
      </c>
      <c r="Q202" s="229">
        <v>0</v>
      </c>
      <c r="R202" s="229">
        <f>Q202*H202</f>
        <v>0</v>
      </c>
      <c r="S202" s="229">
        <v>0</v>
      </c>
      <c r="T202" s="230">
        <f>S202*H202</f>
        <v>0</v>
      </c>
      <c r="U202" s="38"/>
      <c r="V202" s="38"/>
      <c r="W202" s="38"/>
      <c r="X202" s="38"/>
      <c r="Y202" s="38"/>
      <c r="Z202" s="38"/>
      <c r="AA202" s="38"/>
      <c r="AB202" s="38"/>
      <c r="AC202" s="38"/>
      <c r="AD202" s="38"/>
      <c r="AE202" s="38"/>
      <c r="AR202" s="231" t="s">
        <v>302</v>
      </c>
      <c r="AT202" s="231" t="s">
        <v>330</v>
      </c>
      <c r="AU202" s="231" t="s">
        <v>85</v>
      </c>
      <c r="AY202" s="17" t="s">
        <v>136</v>
      </c>
      <c r="BE202" s="232">
        <f>IF(N202="základní",J202,0)</f>
        <v>0</v>
      </c>
      <c r="BF202" s="232">
        <f>IF(N202="snížená",J202,0)</f>
        <v>0</v>
      </c>
      <c r="BG202" s="232">
        <f>IF(N202="zákl. přenesená",J202,0)</f>
        <v>0</v>
      </c>
      <c r="BH202" s="232">
        <f>IF(N202="sníž. přenesená",J202,0)</f>
        <v>0</v>
      </c>
      <c r="BI202" s="232">
        <f>IF(N202="nulová",J202,0)</f>
        <v>0</v>
      </c>
      <c r="BJ202" s="17" t="s">
        <v>83</v>
      </c>
      <c r="BK202" s="232">
        <f>ROUND(I202*H202,2)</f>
        <v>0</v>
      </c>
      <c r="BL202" s="17" t="s">
        <v>216</v>
      </c>
      <c r="BM202" s="231" t="s">
        <v>752</v>
      </c>
    </row>
    <row r="203" s="2" customFormat="1" ht="24.15" customHeight="1">
      <c r="A203" s="38"/>
      <c r="B203" s="39"/>
      <c r="C203" s="219" t="s">
        <v>431</v>
      </c>
      <c r="D203" s="219" t="s">
        <v>139</v>
      </c>
      <c r="E203" s="220" t="s">
        <v>753</v>
      </c>
      <c r="F203" s="221" t="s">
        <v>754</v>
      </c>
      <c r="G203" s="222" t="s">
        <v>727</v>
      </c>
      <c r="H203" s="223">
        <v>2</v>
      </c>
      <c r="I203" s="224"/>
      <c r="J203" s="225">
        <f>ROUND(I203*H203,2)</f>
        <v>0</v>
      </c>
      <c r="K203" s="226"/>
      <c r="L203" s="44"/>
      <c r="M203" s="227" t="s">
        <v>1</v>
      </c>
      <c r="N203" s="228" t="s">
        <v>40</v>
      </c>
      <c r="O203" s="91"/>
      <c r="P203" s="229">
        <f>O203*H203</f>
        <v>0</v>
      </c>
      <c r="Q203" s="229">
        <v>0.0018</v>
      </c>
      <c r="R203" s="229">
        <f>Q203*H203</f>
        <v>0.0035999999999999999</v>
      </c>
      <c r="S203" s="229">
        <v>0</v>
      </c>
      <c r="T203" s="230">
        <f>S203*H203</f>
        <v>0</v>
      </c>
      <c r="U203" s="38"/>
      <c r="V203" s="38"/>
      <c r="W203" s="38"/>
      <c r="X203" s="38"/>
      <c r="Y203" s="38"/>
      <c r="Z203" s="38"/>
      <c r="AA203" s="38"/>
      <c r="AB203" s="38"/>
      <c r="AC203" s="38"/>
      <c r="AD203" s="38"/>
      <c r="AE203" s="38"/>
      <c r="AR203" s="231" t="s">
        <v>216</v>
      </c>
      <c r="AT203" s="231" t="s">
        <v>139</v>
      </c>
      <c r="AU203" s="231" t="s">
        <v>85</v>
      </c>
      <c r="AY203" s="17" t="s">
        <v>136</v>
      </c>
      <c r="BE203" s="232">
        <f>IF(N203="základní",J203,0)</f>
        <v>0</v>
      </c>
      <c r="BF203" s="232">
        <f>IF(N203="snížená",J203,0)</f>
        <v>0</v>
      </c>
      <c r="BG203" s="232">
        <f>IF(N203="zákl. přenesená",J203,0)</f>
        <v>0</v>
      </c>
      <c r="BH203" s="232">
        <f>IF(N203="sníž. přenesená",J203,0)</f>
        <v>0</v>
      </c>
      <c r="BI203" s="232">
        <f>IF(N203="nulová",J203,0)</f>
        <v>0</v>
      </c>
      <c r="BJ203" s="17" t="s">
        <v>83</v>
      </c>
      <c r="BK203" s="232">
        <f>ROUND(I203*H203,2)</f>
        <v>0</v>
      </c>
      <c r="BL203" s="17" t="s">
        <v>216</v>
      </c>
      <c r="BM203" s="231" t="s">
        <v>755</v>
      </c>
    </row>
    <row r="204" s="2" customFormat="1" ht="24.15" customHeight="1">
      <c r="A204" s="38"/>
      <c r="B204" s="39"/>
      <c r="C204" s="219" t="s">
        <v>435</v>
      </c>
      <c r="D204" s="219" t="s">
        <v>139</v>
      </c>
      <c r="E204" s="220" t="s">
        <v>756</v>
      </c>
      <c r="F204" s="221" t="s">
        <v>757</v>
      </c>
      <c r="G204" s="222" t="s">
        <v>163</v>
      </c>
      <c r="H204" s="223">
        <v>2</v>
      </c>
      <c r="I204" s="224"/>
      <c r="J204" s="225">
        <f>ROUND(I204*H204,2)</f>
        <v>0</v>
      </c>
      <c r="K204" s="226"/>
      <c r="L204" s="44"/>
      <c r="M204" s="227" t="s">
        <v>1</v>
      </c>
      <c r="N204" s="228" t="s">
        <v>40</v>
      </c>
      <c r="O204" s="91"/>
      <c r="P204" s="229">
        <f>O204*H204</f>
        <v>0</v>
      </c>
      <c r="Q204" s="229">
        <v>4.0000000000000003E-05</v>
      </c>
      <c r="R204" s="229">
        <f>Q204*H204</f>
        <v>8.0000000000000007E-05</v>
      </c>
      <c r="S204" s="229">
        <v>0</v>
      </c>
      <c r="T204" s="230">
        <f>S204*H204</f>
        <v>0</v>
      </c>
      <c r="U204" s="38"/>
      <c r="V204" s="38"/>
      <c r="W204" s="38"/>
      <c r="X204" s="38"/>
      <c r="Y204" s="38"/>
      <c r="Z204" s="38"/>
      <c r="AA204" s="38"/>
      <c r="AB204" s="38"/>
      <c r="AC204" s="38"/>
      <c r="AD204" s="38"/>
      <c r="AE204" s="38"/>
      <c r="AR204" s="231" t="s">
        <v>216</v>
      </c>
      <c r="AT204" s="231" t="s">
        <v>139</v>
      </c>
      <c r="AU204" s="231" t="s">
        <v>85</v>
      </c>
      <c r="AY204" s="17" t="s">
        <v>136</v>
      </c>
      <c r="BE204" s="232">
        <f>IF(N204="základní",J204,0)</f>
        <v>0</v>
      </c>
      <c r="BF204" s="232">
        <f>IF(N204="snížená",J204,0)</f>
        <v>0</v>
      </c>
      <c r="BG204" s="232">
        <f>IF(N204="zákl. přenesená",J204,0)</f>
        <v>0</v>
      </c>
      <c r="BH204" s="232">
        <f>IF(N204="sníž. přenesená",J204,0)</f>
        <v>0</v>
      </c>
      <c r="BI204" s="232">
        <f>IF(N204="nulová",J204,0)</f>
        <v>0</v>
      </c>
      <c r="BJ204" s="17" t="s">
        <v>83</v>
      </c>
      <c r="BK204" s="232">
        <f>ROUND(I204*H204,2)</f>
        <v>0</v>
      </c>
      <c r="BL204" s="17" t="s">
        <v>216</v>
      </c>
      <c r="BM204" s="231" t="s">
        <v>758</v>
      </c>
    </row>
    <row r="205" s="2" customFormat="1" ht="16.5" customHeight="1">
      <c r="A205" s="38"/>
      <c r="B205" s="39"/>
      <c r="C205" s="266" t="s">
        <v>441</v>
      </c>
      <c r="D205" s="266" t="s">
        <v>330</v>
      </c>
      <c r="E205" s="267" t="s">
        <v>759</v>
      </c>
      <c r="F205" s="268" t="s">
        <v>760</v>
      </c>
      <c r="G205" s="269" t="s">
        <v>163</v>
      </c>
      <c r="H205" s="270">
        <v>2</v>
      </c>
      <c r="I205" s="271"/>
      <c r="J205" s="272">
        <f>ROUND(I205*H205,2)</f>
        <v>0</v>
      </c>
      <c r="K205" s="273"/>
      <c r="L205" s="274"/>
      <c r="M205" s="275" t="s">
        <v>1</v>
      </c>
      <c r="N205" s="276" t="s">
        <v>40</v>
      </c>
      <c r="O205" s="91"/>
      <c r="P205" s="229">
        <f>O205*H205</f>
        <v>0</v>
      </c>
      <c r="Q205" s="229">
        <v>0.00147</v>
      </c>
      <c r="R205" s="229">
        <f>Q205*H205</f>
        <v>0.0029399999999999999</v>
      </c>
      <c r="S205" s="229">
        <v>0</v>
      </c>
      <c r="T205" s="230">
        <f>S205*H205</f>
        <v>0</v>
      </c>
      <c r="U205" s="38"/>
      <c r="V205" s="38"/>
      <c r="W205" s="38"/>
      <c r="X205" s="38"/>
      <c r="Y205" s="38"/>
      <c r="Z205" s="38"/>
      <c r="AA205" s="38"/>
      <c r="AB205" s="38"/>
      <c r="AC205" s="38"/>
      <c r="AD205" s="38"/>
      <c r="AE205" s="38"/>
      <c r="AR205" s="231" t="s">
        <v>302</v>
      </c>
      <c r="AT205" s="231" t="s">
        <v>330</v>
      </c>
      <c r="AU205" s="231" t="s">
        <v>85</v>
      </c>
      <c r="AY205" s="17" t="s">
        <v>136</v>
      </c>
      <c r="BE205" s="232">
        <f>IF(N205="základní",J205,0)</f>
        <v>0</v>
      </c>
      <c r="BF205" s="232">
        <f>IF(N205="snížená",J205,0)</f>
        <v>0</v>
      </c>
      <c r="BG205" s="232">
        <f>IF(N205="zákl. přenesená",J205,0)</f>
        <v>0</v>
      </c>
      <c r="BH205" s="232">
        <f>IF(N205="sníž. přenesená",J205,0)</f>
        <v>0</v>
      </c>
      <c r="BI205" s="232">
        <f>IF(N205="nulová",J205,0)</f>
        <v>0</v>
      </c>
      <c r="BJ205" s="17" t="s">
        <v>83</v>
      </c>
      <c r="BK205" s="232">
        <f>ROUND(I205*H205,2)</f>
        <v>0</v>
      </c>
      <c r="BL205" s="17" t="s">
        <v>216</v>
      </c>
      <c r="BM205" s="231" t="s">
        <v>761</v>
      </c>
    </row>
    <row r="206" s="2" customFormat="1" ht="24.15" customHeight="1">
      <c r="A206" s="38"/>
      <c r="B206" s="39"/>
      <c r="C206" s="219" t="s">
        <v>447</v>
      </c>
      <c r="D206" s="219" t="s">
        <v>139</v>
      </c>
      <c r="E206" s="220" t="s">
        <v>762</v>
      </c>
      <c r="F206" s="221" t="s">
        <v>763</v>
      </c>
      <c r="G206" s="222" t="s">
        <v>339</v>
      </c>
      <c r="H206" s="281"/>
      <c r="I206" s="224"/>
      <c r="J206" s="225">
        <f>ROUND(I206*H206,2)</f>
        <v>0</v>
      </c>
      <c r="K206" s="226"/>
      <c r="L206" s="44"/>
      <c r="M206" s="227" t="s">
        <v>1</v>
      </c>
      <c r="N206" s="228" t="s">
        <v>40</v>
      </c>
      <c r="O206" s="91"/>
      <c r="P206" s="229">
        <f>O206*H206</f>
        <v>0</v>
      </c>
      <c r="Q206" s="229">
        <v>0</v>
      </c>
      <c r="R206" s="229">
        <f>Q206*H206</f>
        <v>0</v>
      </c>
      <c r="S206" s="229">
        <v>0</v>
      </c>
      <c r="T206" s="230">
        <f>S206*H206</f>
        <v>0</v>
      </c>
      <c r="U206" s="38"/>
      <c r="V206" s="38"/>
      <c r="W206" s="38"/>
      <c r="X206" s="38"/>
      <c r="Y206" s="38"/>
      <c r="Z206" s="38"/>
      <c r="AA206" s="38"/>
      <c r="AB206" s="38"/>
      <c r="AC206" s="38"/>
      <c r="AD206" s="38"/>
      <c r="AE206" s="38"/>
      <c r="AR206" s="231" t="s">
        <v>216</v>
      </c>
      <c r="AT206" s="231" t="s">
        <v>139</v>
      </c>
      <c r="AU206" s="231" t="s">
        <v>85</v>
      </c>
      <c r="AY206" s="17" t="s">
        <v>136</v>
      </c>
      <c r="BE206" s="232">
        <f>IF(N206="základní",J206,0)</f>
        <v>0</v>
      </c>
      <c r="BF206" s="232">
        <f>IF(N206="snížená",J206,0)</f>
        <v>0</v>
      </c>
      <c r="BG206" s="232">
        <f>IF(N206="zákl. přenesená",J206,0)</f>
        <v>0</v>
      </c>
      <c r="BH206" s="232">
        <f>IF(N206="sníž. přenesená",J206,0)</f>
        <v>0</v>
      </c>
      <c r="BI206" s="232">
        <f>IF(N206="nulová",J206,0)</f>
        <v>0</v>
      </c>
      <c r="BJ206" s="17" t="s">
        <v>83</v>
      </c>
      <c r="BK206" s="232">
        <f>ROUND(I206*H206,2)</f>
        <v>0</v>
      </c>
      <c r="BL206" s="17" t="s">
        <v>216</v>
      </c>
      <c r="BM206" s="231" t="s">
        <v>764</v>
      </c>
    </row>
    <row r="207" s="12" customFormat="1" ht="22.8" customHeight="1">
      <c r="A207" s="12"/>
      <c r="B207" s="203"/>
      <c r="C207" s="204"/>
      <c r="D207" s="205" t="s">
        <v>74</v>
      </c>
      <c r="E207" s="217" t="s">
        <v>765</v>
      </c>
      <c r="F207" s="217" t="s">
        <v>766</v>
      </c>
      <c r="G207" s="204"/>
      <c r="H207" s="204"/>
      <c r="I207" s="207"/>
      <c r="J207" s="218">
        <f>BK207</f>
        <v>0</v>
      </c>
      <c r="K207" s="204"/>
      <c r="L207" s="209"/>
      <c r="M207" s="210"/>
      <c r="N207" s="211"/>
      <c r="O207" s="211"/>
      <c r="P207" s="212">
        <f>SUM(P208:P214)</f>
        <v>0</v>
      </c>
      <c r="Q207" s="211"/>
      <c r="R207" s="212">
        <f>SUM(R208:R214)</f>
        <v>0.035580000000000001</v>
      </c>
      <c r="S207" s="211"/>
      <c r="T207" s="213">
        <f>SUM(T208:T214)</f>
        <v>0.10160000000000001</v>
      </c>
      <c r="U207" s="12"/>
      <c r="V207" s="12"/>
      <c r="W207" s="12"/>
      <c r="X207" s="12"/>
      <c r="Y207" s="12"/>
      <c r="Z207" s="12"/>
      <c r="AA207" s="12"/>
      <c r="AB207" s="12"/>
      <c r="AC207" s="12"/>
      <c r="AD207" s="12"/>
      <c r="AE207" s="12"/>
      <c r="AR207" s="214" t="s">
        <v>85</v>
      </c>
      <c r="AT207" s="215" t="s">
        <v>74</v>
      </c>
      <c r="AU207" s="215" t="s">
        <v>83</v>
      </c>
      <c r="AY207" s="214" t="s">
        <v>136</v>
      </c>
      <c r="BK207" s="216">
        <f>SUM(BK208:BK214)</f>
        <v>0</v>
      </c>
    </row>
    <row r="208" s="2" customFormat="1" ht="16.5" customHeight="1">
      <c r="A208" s="38"/>
      <c r="B208" s="39"/>
      <c r="C208" s="219" t="s">
        <v>452</v>
      </c>
      <c r="D208" s="219" t="s">
        <v>139</v>
      </c>
      <c r="E208" s="220" t="s">
        <v>767</v>
      </c>
      <c r="F208" s="221" t="s">
        <v>768</v>
      </c>
      <c r="G208" s="222" t="s">
        <v>230</v>
      </c>
      <c r="H208" s="223">
        <v>40</v>
      </c>
      <c r="I208" s="224"/>
      <c r="J208" s="225">
        <f>ROUND(I208*H208,2)</f>
        <v>0</v>
      </c>
      <c r="K208" s="226"/>
      <c r="L208" s="44"/>
      <c r="M208" s="227" t="s">
        <v>1</v>
      </c>
      <c r="N208" s="228" t="s">
        <v>40</v>
      </c>
      <c r="O208" s="91"/>
      <c r="P208" s="229">
        <f>O208*H208</f>
        <v>0</v>
      </c>
      <c r="Q208" s="229">
        <v>4.0000000000000003E-05</v>
      </c>
      <c r="R208" s="229">
        <f>Q208*H208</f>
        <v>0.0016000000000000001</v>
      </c>
      <c r="S208" s="229">
        <v>0.0025400000000000002</v>
      </c>
      <c r="T208" s="230">
        <f>S208*H208</f>
        <v>0.10160000000000001</v>
      </c>
      <c r="U208" s="38"/>
      <c r="V208" s="38"/>
      <c r="W208" s="38"/>
      <c r="X208" s="38"/>
      <c r="Y208" s="38"/>
      <c r="Z208" s="38"/>
      <c r="AA208" s="38"/>
      <c r="AB208" s="38"/>
      <c r="AC208" s="38"/>
      <c r="AD208" s="38"/>
      <c r="AE208" s="38"/>
      <c r="AR208" s="231" t="s">
        <v>216</v>
      </c>
      <c r="AT208" s="231" t="s">
        <v>139</v>
      </c>
      <c r="AU208" s="231" t="s">
        <v>85</v>
      </c>
      <c r="AY208" s="17" t="s">
        <v>136</v>
      </c>
      <c r="BE208" s="232">
        <f>IF(N208="základní",J208,0)</f>
        <v>0</v>
      </c>
      <c r="BF208" s="232">
        <f>IF(N208="snížená",J208,0)</f>
        <v>0</v>
      </c>
      <c r="BG208" s="232">
        <f>IF(N208="zákl. přenesená",J208,0)</f>
        <v>0</v>
      </c>
      <c r="BH208" s="232">
        <f>IF(N208="sníž. přenesená",J208,0)</f>
        <v>0</v>
      </c>
      <c r="BI208" s="232">
        <f>IF(N208="nulová",J208,0)</f>
        <v>0</v>
      </c>
      <c r="BJ208" s="17" t="s">
        <v>83</v>
      </c>
      <c r="BK208" s="232">
        <f>ROUND(I208*H208,2)</f>
        <v>0</v>
      </c>
      <c r="BL208" s="17" t="s">
        <v>216</v>
      </c>
      <c r="BM208" s="231" t="s">
        <v>769</v>
      </c>
    </row>
    <row r="209" s="2" customFormat="1" ht="24.15" customHeight="1">
      <c r="A209" s="38"/>
      <c r="B209" s="39"/>
      <c r="C209" s="219" t="s">
        <v>456</v>
      </c>
      <c r="D209" s="219" t="s">
        <v>139</v>
      </c>
      <c r="E209" s="220" t="s">
        <v>770</v>
      </c>
      <c r="F209" s="221" t="s">
        <v>771</v>
      </c>
      <c r="G209" s="222" t="s">
        <v>230</v>
      </c>
      <c r="H209" s="223">
        <v>18</v>
      </c>
      <c r="I209" s="224"/>
      <c r="J209" s="225">
        <f>ROUND(I209*H209,2)</f>
        <v>0</v>
      </c>
      <c r="K209" s="226"/>
      <c r="L209" s="44"/>
      <c r="M209" s="227" t="s">
        <v>1</v>
      </c>
      <c r="N209" s="228" t="s">
        <v>40</v>
      </c>
      <c r="O209" s="91"/>
      <c r="P209" s="229">
        <f>O209*H209</f>
        <v>0</v>
      </c>
      <c r="Q209" s="229">
        <v>0.00051000000000000004</v>
      </c>
      <c r="R209" s="229">
        <f>Q209*H209</f>
        <v>0.0091800000000000007</v>
      </c>
      <c r="S209" s="229">
        <v>0</v>
      </c>
      <c r="T209" s="230">
        <f>S209*H209</f>
        <v>0</v>
      </c>
      <c r="U209" s="38"/>
      <c r="V209" s="38"/>
      <c r="W209" s="38"/>
      <c r="X209" s="38"/>
      <c r="Y209" s="38"/>
      <c r="Z209" s="38"/>
      <c r="AA209" s="38"/>
      <c r="AB209" s="38"/>
      <c r="AC209" s="38"/>
      <c r="AD209" s="38"/>
      <c r="AE209" s="38"/>
      <c r="AR209" s="231" t="s">
        <v>216</v>
      </c>
      <c r="AT209" s="231" t="s">
        <v>139</v>
      </c>
      <c r="AU209" s="231" t="s">
        <v>85</v>
      </c>
      <c r="AY209" s="17" t="s">
        <v>136</v>
      </c>
      <c r="BE209" s="232">
        <f>IF(N209="základní",J209,0)</f>
        <v>0</v>
      </c>
      <c r="BF209" s="232">
        <f>IF(N209="snížená",J209,0)</f>
        <v>0</v>
      </c>
      <c r="BG209" s="232">
        <f>IF(N209="zákl. přenesená",J209,0)</f>
        <v>0</v>
      </c>
      <c r="BH209" s="232">
        <f>IF(N209="sníž. přenesená",J209,0)</f>
        <v>0</v>
      </c>
      <c r="BI209" s="232">
        <f>IF(N209="nulová",J209,0)</f>
        <v>0</v>
      </c>
      <c r="BJ209" s="17" t="s">
        <v>83</v>
      </c>
      <c r="BK209" s="232">
        <f>ROUND(I209*H209,2)</f>
        <v>0</v>
      </c>
      <c r="BL209" s="17" t="s">
        <v>216</v>
      </c>
      <c r="BM209" s="231" t="s">
        <v>772</v>
      </c>
    </row>
    <row r="210" s="2" customFormat="1" ht="24.15" customHeight="1">
      <c r="A210" s="38"/>
      <c r="B210" s="39"/>
      <c r="C210" s="219" t="s">
        <v>461</v>
      </c>
      <c r="D210" s="219" t="s">
        <v>139</v>
      </c>
      <c r="E210" s="220" t="s">
        <v>773</v>
      </c>
      <c r="F210" s="221" t="s">
        <v>774</v>
      </c>
      <c r="G210" s="222" t="s">
        <v>230</v>
      </c>
      <c r="H210" s="223">
        <v>40</v>
      </c>
      <c r="I210" s="224"/>
      <c r="J210" s="225">
        <f>ROUND(I210*H210,2)</f>
        <v>0</v>
      </c>
      <c r="K210" s="226"/>
      <c r="L210" s="44"/>
      <c r="M210" s="227" t="s">
        <v>1</v>
      </c>
      <c r="N210" s="228" t="s">
        <v>40</v>
      </c>
      <c r="O210" s="91"/>
      <c r="P210" s="229">
        <f>O210*H210</f>
        <v>0</v>
      </c>
      <c r="Q210" s="229">
        <v>0.00062</v>
      </c>
      <c r="R210" s="229">
        <f>Q210*H210</f>
        <v>0.024799999999999999</v>
      </c>
      <c r="S210" s="229">
        <v>0</v>
      </c>
      <c r="T210" s="230">
        <f>S210*H210</f>
        <v>0</v>
      </c>
      <c r="U210" s="38"/>
      <c r="V210" s="38"/>
      <c r="W210" s="38"/>
      <c r="X210" s="38"/>
      <c r="Y210" s="38"/>
      <c r="Z210" s="38"/>
      <c r="AA210" s="38"/>
      <c r="AB210" s="38"/>
      <c r="AC210" s="38"/>
      <c r="AD210" s="38"/>
      <c r="AE210" s="38"/>
      <c r="AR210" s="231" t="s">
        <v>216</v>
      </c>
      <c r="AT210" s="231" t="s">
        <v>139</v>
      </c>
      <c r="AU210" s="231" t="s">
        <v>85</v>
      </c>
      <c r="AY210" s="17" t="s">
        <v>136</v>
      </c>
      <c r="BE210" s="232">
        <f>IF(N210="základní",J210,0)</f>
        <v>0</v>
      </c>
      <c r="BF210" s="232">
        <f>IF(N210="snížená",J210,0)</f>
        <v>0</v>
      </c>
      <c r="BG210" s="232">
        <f>IF(N210="zákl. přenesená",J210,0)</f>
        <v>0</v>
      </c>
      <c r="BH210" s="232">
        <f>IF(N210="sníž. přenesená",J210,0)</f>
        <v>0</v>
      </c>
      <c r="BI210" s="232">
        <f>IF(N210="nulová",J210,0)</f>
        <v>0</v>
      </c>
      <c r="BJ210" s="17" t="s">
        <v>83</v>
      </c>
      <c r="BK210" s="232">
        <f>ROUND(I210*H210,2)</f>
        <v>0</v>
      </c>
      <c r="BL210" s="17" t="s">
        <v>216</v>
      </c>
      <c r="BM210" s="231" t="s">
        <v>775</v>
      </c>
    </row>
    <row r="211" s="2" customFormat="1" ht="16.5" customHeight="1">
      <c r="A211" s="38"/>
      <c r="B211" s="39"/>
      <c r="C211" s="219" t="s">
        <v>465</v>
      </c>
      <c r="D211" s="219" t="s">
        <v>139</v>
      </c>
      <c r="E211" s="220" t="s">
        <v>776</v>
      </c>
      <c r="F211" s="221" t="s">
        <v>777</v>
      </c>
      <c r="G211" s="222" t="s">
        <v>230</v>
      </c>
      <c r="H211" s="223">
        <v>58</v>
      </c>
      <c r="I211" s="224"/>
      <c r="J211" s="225">
        <f>ROUND(I211*H211,2)</f>
        <v>0</v>
      </c>
      <c r="K211" s="226"/>
      <c r="L211" s="44"/>
      <c r="M211" s="227" t="s">
        <v>1</v>
      </c>
      <c r="N211" s="228" t="s">
        <v>40</v>
      </c>
      <c r="O211" s="91"/>
      <c r="P211" s="229">
        <f>O211*H211</f>
        <v>0</v>
      </c>
      <c r="Q211" s="229">
        <v>0</v>
      </c>
      <c r="R211" s="229">
        <f>Q211*H211</f>
        <v>0</v>
      </c>
      <c r="S211" s="229">
        <v>0</v>
      </c>
      <c r="T211" s="230">
        <f>S211*H211</f>
        <v>0</v>
      </c>
      <c r="U211" s="38"/>
      <c r="V211" s="38"/>
      <c r="W211" s="38"/>
      <c r="X211" s="38"/>
      <c r="Y211" s="38"/>
      <c r="Z211" s="38"/>
      <c r="AA211" s="38"/>
      <c r="AB211" s="38"/>
      <c r="AC211" s="38"/>
      <c r="AD211" s="38"/>
      <c r="AE211" s="38"/>
      <c r="AR211" s="231" t="s">
        <v>216</v>
      </c>
      <c r="AT211" s="231" t="s">
        <v>139</v>
      </c>
      <c r="AU211" s="231" t="s">
        <v>85</v>
      </c>
      <c r="AY211" s="17" t="s">
        <v>136</v>
      </c>
      <c r="BE211" s="232">
        <f>IF(N211="základní",J211,0)</f>
        <v>0</v>
      </c>
      <c r="BF211" s="232">
        <f>IF(N211="snížená",J211,0)</f>
        <v>0</v>
      </c>
      <c r="BG211" s="232">
        <f>IF(N211="zákl. přenesená",J211,0)</f>
        <v>0</v>
      </c>
      <c r="BH211" s="232">
        <f>IF(N211="sníž. přenesená",J211,0)</f>
        <v>0</v>
      </c>
      <c r="BI211" s="232">
        <f>IF(N211="nulová",J211,0)</f>
        <v>0</v>
      </c>
      <c r="BJ211" s="17" t="s">
        <v>83</v>
      </c>
      <c r="BK211" s="232">
        <f>ROUND(I211*H211,2)</f>
        <v>0</v>
      </c>
      <c r="BL211" s="17" t="s">
        <v>216</v>
      </c>
      <c r="BM211" s="231" t="s">
        <v>778</v>
      </c>
    </row>
    <row r="212" s="2" customFormat="1" ht="24.15" customHeight="1">
      <c r="A212" s="38"/>
      <c r="B212" s="39"/>
      <c r="C212" s="219" t="s">
        <v>469</v>
      </c>
      <c r="D212" s="219" t="s">
        <v>139</v>
      </c>
      <c r="E212" s="220" t="s">
        <v>779</v>
      </c>
      <c r="F212" s="221" t="s">
        <v>780</v>
      </c>
      <c r="G212" s="222" t="s">
        <v>384</v>
      </c>
      <c r="H212" s="223">
        <v>4</v>
      </c>
      <c r="I212" s="224"/>
      <c r="J212" s="225">
        <f>ROUND(I212*H212,2)</f>
        <v>0</v>
      </c>
      <c r="K212" s="226"/>
      <c r="L212" s="44"/>
      <c r="M212" s="227" t="s">
        <v>1</v>
      </c>
      <c r="N212" s="228" t="s">
        <v>40</v>
      </c>
      <c r="O212" s="91"/>
      <c r="P212" s="229">
        <f>O212*H212</f>
        <v>0</v>
      </c>
      <c r="Q212" s="229">
        <v>0</v>
      </c>
      <c r="R212" s="229">
        <f>Q212*H212</f>
        <v>0</v>
      </c>
      <c r="S212" s="229">
        <v>0</v>
      </c>
      <c r="T212" s="230">
        <f>S212*H212</f>
        <v>0</v>
      </c>
      <c r="U212" s="38"/>
      <c r="V212" s="38"/>
      <c r="W212" s="38"/>
      <c r="X212" s="38"/>
      <c r="Y212" s="38"/>
      <c r="Z212" s="38"/>
      <c r="AA212" s="38"/>
      <c r="AB212" s="38"/>
      <c r="AC212" s="38"/>
      <c r="AD212" s="38"/>
      <c r="AE212" s="38"/>
      <c r="AR212" s="231" t="s">
        <v>216</v>
      </c>
      <c r="AT212" s="231" t="s">
        <v>139</v>
      </c>
      <c r="AU212" s="231" t="s">
        <v>85</v>
      </c>
      <c r="AY212" s="17" t="s">
        <v>136</v>
      </c>
      <c r="BE212" s="232">
        <f>IF(N212="základní",J212,0)</f>
        <v>0</v>
      </c>
      <c r="BF212" s="232">
        <f>IF(N212="snížená",J212,0)</f>
        <v>0</v>
      </c>
      <c r="BG212" s="232">
        <f>IF(N212="zákl. přenesená",J212,0)</f>
        <v>0</v>
      </c>
      <c r="BH212" s="232">
        <f>IF(N212="sníž. přenesená",J212,0)</f>
        <v>0</v>
      </c>
      <c r="BI212" s="232">
        <f>IF(N212="nulová",J212,0)</f>
        <v>0</v>
      </c>
      <c r="BJ212" s="17" t="s">
        <v>83</v>
      </c>
      <c r="BK212" s="232">
        <f>ROUND(I212*H212,2)</f>
        <v>0</v>
      </c>
      <c r="BL212" s="17" t="s">
        <v>216</v>
      </c>
      <c r="BM212" s="231" t="s">
        <v>781</v>
      </c>
    </row>
    <row r="213" s="2" customFormat="1" ht="24.15" customHeight="1">
      <c r="A213" s="38"/>
      <c r="B213" s="39"/>
      <c r="C213" s="219" t="s">
        <v>475</v>
      </c>
      <c r="D213" s="219" t="s">
        <v>139</v>
      </c>
      <c r="E213" s="220" t="s">
        <v>782</v>
      </c>
      <c r="F213" s="221" t="s">
        <v>783</v>
      </c>
      <c r="G213" s="222" t="s">
        <v>384</v>
      </c>
      <c r="H213" s="223">
        <v>4</v>
      </c>
      <c r="I213" s="224"/>
      <c r="J213" s="225">
        <f>ROUND(I213*H213,2)</f>
        <v>0</v>
      </c>
      <c r="K213" s="226"/>
      <c r="L213" s="44"/>
      <c r="M213" s="227" t="s">
        <v>1</v>
      </c>
      <c r="N213" s="228" t="s">
        <v>40</v>
      </c>
      <c r="O213" s="91"/>
      <c r="P213" s="229">
        <f>O213*H213</f>
        <v>0</v>
      </c>
      <c r="Q213" s="229">
        <v>0</v>
      </c>
      <c r="R213" s="229">
        <f>Q213*H213</f>
        <v>0</v>
      </c>
      <c r="S213" s="229">
        <v>0</v>
      </c>
      <c r="T213" s="230">
        <f>S213*H213</f>
        <v>0</v>
      </c>
      <c r="U213" s="38"/>
      <c r="V213" s="38"/>
      <c r="W213" s="38"/>
      <c r="X213" s="38"/>
      <c r="Y213" s="38"/>
      <c r="Z213" s="38"/>
      <c r="AA213" s="38"/>
      <c r="AB213" s="38"/>
      <c r="AC213" s="38"/>
      <c r="AD213" s="38"/>
      <c r="AE213" s="38"/>
      <c r="AR213" s="231" t="s">
        <v>216</v>
      </c>
      <c r="AT213" s="231" t="s">
        <v>139</v>
      </c>
      <c r="AU213" s="231" t="s">
        <v>85</v>
      </c>
      <c r="AY213" s="17" t="s">
        <v>136</v>
      </c>
      <c r="BE213" s="232">
        <f>IF(N213="základní",J213,0)</f>
        <v>0</v>
      </c>
      <c r="BF213" s="232">
        <f>IF(N213="snížená",J213,0)</f>
        <v>0</v>
      </c>
      <c r="BG213" s="232">
        <f>IF(N213="zákl. přenesená",J213,0)</f>
        <v>0</v>
      </c>
      <c r="BH213" s="232">
        <f>IF(N213="sníž. přenesená",J213,0)</f>
        <v>0</v>
      </c>
      <c r="BI213" s="232">
        <f>IF(N213="nulová",J213,0)</f>
        <v>0</v>
      </c>
      <c r="BJ213" s="17" t="s">
        <v>83</v>
      </c>
      <c r="BK213" s="232">
        <f>ROUND(I213*H213,2)</f>
        <v>0</v>
      </c>
      <c r="BL213" s="17" t="s">
        <v>216</v>
      </c>
      <c r="BM213" s="231" t="s">
        <v>784</v>
      </c>
    </row>
    <row r="214" s="2" customFormat="1" ht="33" customHeight="1">
      <c r="A214" s="38"/>
      <c r="B214" s="39"/>
      <c r="C214" s="219" t="s">
        <v>480</v>
      </c>
      <c r="D214" s="219" t="s">
        <v>139</v>
      </c>
      <c r="E214" s="220" t="s">
        <v>785</v>
      </c>
      <c r="F214" s="221" t="s">
        <v>786</v>
      </c>
      <c r="G214" s="222" t="s">
        <v>339</v>
      </c>
      <c r="H214" s="281"/>
      <c r="I214" s="224"/>
      <c r="J214" s="225">
        <f>ROUND(I214*H214,2)</f>
        <v>0</v>
      </c>
      <c r="K214" s="226"/>
      <c r="L214" s="44"/>
      <c r="M214" s="227" t="s">
        <v>1</v>
      </c>
      <c r="N214" s="228" t="s">
        <v>40</v>
      </c>
      <c r="O214" s="91"/>
      <c r="P214" s="229">
        <f>O214*H214</f>
        <v>0</v>
      </c>
      <c r="Q214" s="229">
        <v>0</v>
      </c>
      <c r="R214" s="229">
        <f>Q214*H214</f>
        <v>0</v>
      </c>
      <c r="S214" s="229">
        <v>0</v>
      </c>
      <c r="T214" s="230">
        <f>S214*H214</f>
        <v>0</v>
      </c>
      <c r="U214" s="38"/>
      <c r="V214" s="38"/>
      <c r="W214" s="38"/>
      <c r="X214" s="38"/>
      <c r="Y214" s="38"/>
      <c r="Z214" s="38"/>
      <c r="AA214" s="38"/>
      <c r="AB214" s="38"/>
      <c r="AC214" s="38"/>
      <c r="AD214" s="38"/>
      <c r="AE214" s="38"/>
      <c r="AR214" s="231" t="s">
        <v>216</v>
      </c>
      <c r="AT214" s="231" t="s">
        <v>139</v>
      </c>
      <c r="AU214" s="231" t="s">
        <v>85</v>
      </c>
      <c r="AY214" s="17" t="s">
        <v>136</v>
      </c>
      <c r="BE214" s="232">
        <f>IF(N214="základní",J214,0)</f>
        <v>0</v>
      </c>
      <c r="BF214" s="232">
        <f>IF(N214="snížená",J214,0)</f>
        <v>0</v>
      </c>
      <c r="BG214" s="232">
        <f>IF(N214="zákl. přenesená",J214,0)</f>
        <v>0</v>
      </c>
      <c r="BH214" s="232">
        <f>IF(N214="sníž. přenesená",J214,0)</f>
        <v>0</v>
      </c>
      <c r="BI214" s="232">
        <f>IF(N214="nulová",J214,0)</f>
        <v>0</v>
      </c>
      <c r="BJ214" s="17" t="s">
        <v>83</v>
      </c>
      <c r="BK214" s="232">
        <f>ROUND(I214*H214,2)</f>
        <v>0</v>
      </c>
      <c r="BL214" s="17" t="s">
        <v>216</v>
      </c>
      <c r="BM214" s="231" t="s">
        <v>787</v>
      </c>
    </row>
    <row r="215" s="12" customFormat="1" ht="22.8" customHeight="1">
      <c r="A215" s="12"/>
      <c r="B215" s="203"/>
      <c r="C215" s="204"/>
      <c r="D215" s="205" t="s">
        <v>74</v>
      </c>
      <c r="E215" s="217" t="s">
        <v>788</v>
      </c>
      <c r="F215" s="217" t="s">
        <v>789</v>
      </c>
      <c r="G215" s="204"/>
      <c r="H215" s="204"/>
      <c r="I215" s="207"/>
      <c r="J215" s="218">
        <f>BK215</f>
        <v>0</v>
      </c>
      <c r="K215" s="204"/>
      <c r="L215" s="209"/>
      <c r="M215" s="210"/>
      <c r="N215" s="211"/>
      <c r="O215" s="211"/>
      <c r="P215" s="212">
        <f>SUM(P216:P223)</f>
        <v>0</v>
      </c>
      <c r="Q215" s="211"/>
      <c r="R215" s="212">
        <f>SUM(R216:R223)</f>
        <v>0.0045200000000000006</v>
      </c>
      <c r="S215" s="211"/>
      <c r="T215" s="213">
        <f>SUM(T216:T223)</f>
        <v>0.011000000000000001</v>
      </c>
      <c r="U215" s="12"/>
      <c r="V215" s="12"/>
      <c r="W215" s="12"/>
      <c r="X215" s="12"/>
      <c r="Y215" s="12"/>
      <c r="Z215" s="12"/>
      <c r="AA215" s="12"/>
      <c r="AB215" s="12"/>
      <c r="AC215" s="12"/>
      <c r="AD215" s="12"/>
      <c r="AE215" s="12"/>
      <c r="AR215" s="214" t="s">
        <v>85</v>
      </c>
      <c r="AT215" s="215" t="s">
        <v>74</v>
      </c>
      <c r="AU215" s="215" t="s">
        <v>83</v>
      </c>
      <c r="AY215" s="214" t="s">
        <v>136</v>
      </c>
      <c r="BK215" s="216">
        <f>SUM(BK216:BK223)</f>
        <v>0</v>
      </c>
    </row>
    <row r="216" s="2" customFormat="1" ht="24.15" customHeight="1">
      <c r="A216" s="38"/>
      <c r="B216" s="39"/>
      <c r="C216" s="219" t="s">
        <v>484</v>
      </c>
      <c r="D216" s="219" t="s">
        <v>139</v>
      </c>
      <c r="E216" s="220" t="s">
        <v>790</v>
      </c>
      <c r="F216" s="221" t="s">
        <v>791</v>
      </c>
      <c r="G216" s="222" t="s">
        <v>163</v>
      </c>
      <c r="H216" s="223">
        <v>4</v>
      </c>
      <c r="I216" s="224"/>
      <c r="J216" s="225">
        <f>ROUND(I216*H216,2)</f>
        <v>0</v>
      </c>
      <c r="K216" s="226"/>
      <c r="L216" s="44"/>
      <c r="M216" s="227" t="s">
        <v>1</v>
      </c>
      <c r="N216" s="228" t="s">
        <v>40</v>
      </c>
      <c r="O216" s="91"/>
      <c r="P216" s="229">
        <f>O216*H216</f>
        <v>0</v>
      </c>
      <c r="Q216" s="229">
        <v>0.00022000000000000001</v>
      </c>
      <c r="R216" s="229">
        <f>Q216*H216</f>
        <v>0.00088000000000000003</v>
      </c>
      <c r="S216" s="229">
        <v>0</v>
      </c>
      <c r="T216" s="230">
        <f>S216*H216</f>
        <v>0</v>
      </c>
      <c r="U216" s="38"/>
      <c r="V216" s="38"/>
      <c r="W216" s="38"/>
      <c r="X216" s="38"/>
      <c r="Y216" s="38"/>
      <c r="Z216" s="38"/>
      <c r="AA216" s="38"/>
      <c r="AB216" s="38"/>
      <c r="AC216" s="38"/>
      <c r="AD216" s="38"/>
      <c r="AE216" s="38"/>
      <c r="AR216" s="231" t="s">
        <v>216</v>
      </c>
      <c r="AT216" s="231" t="s">
        <v>139</v>
      </c>
      <c r="AU216" s="231" t="s">
        <v>85</v>
      </c>
      <c r="AY216" s="17" t="s">
        <v>136</v>
      </c>
      <c r="BE216" s="232">
        <f>IF(N216="základní",J216,0)</f>
        <v>0</v>
      </c>
      <c r="BF216" s="232">
        <f>IF(N216="snížená",J216,0)</f>
        <v>0</v>
      </c>
      <c r="BG216" s="232">
        <f>IF(N216="zákl. přenesená",J216,0)</f>
        <v>0</v>
      </c>
      <c r="BH216" s="232">
        <f>IF(N216="sníž. přenesená",J216,0)</f>
        <v>0</v>
      </c>
      <c r="BI216" s="232">
        <f>IF(N216="nulová",J216,0)</f>
        <v>0</v>
      </c>
      <c r="BJ216" s="17" t="s">
        <v>83</v>
      </c>
      <c r="BK216" s="232">
        <f>ROUND(I216*H216,2)</f>
        <v>0</v>
      </c>
      <c r="BL216" s="17" t="s">
        <v>216</v>
      </c>
      <c r="BM216" s="231" t="s">
        <v>792</v>
      </c>
    </row>
    <row r="217" s="2" customFormat="1" ht="24.15" customHeight="1">
      <c r="A217" s="38"/>
      <c r="B217" s="39"/>
      <c r="C217" s="219" t="s">
        <v>488</v>
      </c>
      <c r="D217" s="219" t="s">
        <v>139</v>
      </c>
      <c r="E217" s="220" t="s">
        <v>793</v>
      </c>
      <c r="F217" s="221" t="s">
        <v>794</v>
      </c>
      <c r="G217" s="222" t="s">
        <v>163</v>
      </c>
      <c r="H217" s="223">
        <v>10</v>
      </c>
      <c r="I217" s="224"/>
      <c r="J217" s="225">
        <f>ROUND(I217*H217,2)</f>
        <v>0</v>
      </c>
      <c r="K217" s="226"/>
      <c r="L217" s="44"/>
      <c r="M217" s="227" t="s">
        <v>1</v>
      </c>
      <c r="N217" s="228" t="s">
        <v>40</v>
      </c>
      <c r="O217" s="91"/>
      <c r="P217" s="229">
        <f>O217*H217</f>
        <v>0</v>
      </c>
      <c r="Q217" s="229">
        <v>0.00012999999999999999</v>
      </c>
      <c r="R217" s="229">
        <f>Q217*H217</f>
        <v>0.0012999999999999999</v>
      </c>
      <c r="S217" s="229">
        <v>0.0011000000000000001</v>
      </c>
      <c r="T217" s="230">
        <f>S217*H217</f>
        <v>0.011000000000000001</v>
      </c>
      <c r="U217" s="38"/>
      <c r="V217" s="38"/>
      <c r="W217" s="38"/>
      <c r="X217" s="38"/>
      <c r="Y217" s="38"/>
      <c r="Z217" s="38"/>
      <c r="AA217" s="38"/>
      <c r="AB217" s="38"/>
      <c r="AC217" s="38"/>
      <c r="AD217" s="38"/>
      <c r="AE217" s="38"/>
      <c r="AR217" s="231" t="s">
        <v>216</v>
      </c>
      <c r="AT217" s="231" t="s">
        <v>139</v>
      </c>
      <c r="AU217" s="231" t="s">
        <v>85</v>
      </c>
      <c r="AY217" s="17" t="s">
        <v>136</v>
      </c>
      <c r="BE217" s="232">
        <f>IF(N217="základní",J217,0)</f>
        <v>0</v>
      </c>
      <c r="BF217" s="232">
        <f>IF(N217="snížená",J217,0)</f>
        <v>0</v>
      </c>
      <c r="BG217" s="232">
        <f>IF(N217="zákl. přenesená",J217,0)</f>
        <v>0</v>
      </c>
      <c r="BH217" s="232">
        <f>IF(N217="sníž. přenesená",J217,0)</f>
        <v>0</v>
      </c>
      <c r="BI217" s="232">
        <f>IF(N217="nulová",J217,0)</f>
        <v>0</v>
      </c>
      <c r="BJ217" s="17" t="s">
        <v>83</v>
      </c>
      <c r="BK217" s="232">
        <f>ROUND(I217*H217,2)</f>
        <v>0</v>
      </c>
      <c r="BL217" s="17" t="s">
        <v>216</v>
      </c>
      <c r="BM217" s="231" t="s">
        <v>795</v>
      </c>
    </row>
    <row r="218" s="2" customFormat="1" ht="16.5" customHeight="1">
      <c r="A218" s="38"/>
      <c r="B218" s="39"/>
      <c r="C218" s="219" t="s">
        <v>492</v>
      </c>
      <c r="D218" s="219" t="s">
        <v>139</v>
      </c>
      <c r="E218" s="220" t="s">
        <v>796</v>
      </c>
      <c r="F218" s="221" t="s">
        <v>797</v>
      </c>
      <c r="G218" s="222" t="s">
        <v>163</v>
      </c>
      <c r="H218" s="223">
        <v>12</v>
      </c>
      <c r="I218" s="224"/>
      <c r="J218" s="225">
        <f>ROUND(I218*H218,2)</f>
        <v>0</v>
      </c>
      <c r="K218" s="226"/>
      <c r="L218" s="44"/>
      <c r="M218" s="227" t="s">
        <v>1</v>
      </c>
      <c r="N218" s="228" t="s">
        <v>40</v>
      </c>
      <c r="O218" s="91"/>
      <c r="P218" s="229">
        <f>O218*H218</f>
        <v>0</v>
      </c>
      <c r="Q218" s="229">
        <v>8.0000000000000007E-05</v>
      </c>
      <c r="R218" s="229">
        <f>Q218*H218</f>
        <v>0.00096000000000000013</v>
      </c>
      <c r="S218" s="229">
        <v>0</v>
      </c>
      <c r="T218" s="230">
        <f>S218*H218</f>
        <v>0</v>
      </c>
      <c r="U218" s="38"/>
      <c r="V218" s="38"/>
      <c r="W218" s="38"/>
      <c r="X218" s="38"/>
      <c r="Y218" s="38"/>
      <c r="Z218" s="38"/>
      <c r="AA218" s="38"/>
      <c r="AB218" s="38"/>
      <c r="AC218" s="38"/>
      <c r="AD218" s="38"/>
      <c r="AE218" s="38"/>
      <c r="AR218" s="231" t="s">
        <v>216</v>
      </c>
      <c r="AT218" s="231" t="s">
        <v>139</v>
      </c>
      <c r="AU218" s="231" t="s">
        <v>85</v>
      </c>
      <c r="AY218" s="17" t="s">
        <v>136</v>
      </c>
      <c r="BE218" s="232">
        <f>IF(N218="základní",J218,0)</f>
        <v>0</v>
      </c>
      <c r="BF218" s="232">
        <f>IF(N218="snížená",J218,0)</f>
        <v>0</v>
      </c>
      <c r="BG218" s="232">
        <f>IF(N218="zákl. přenesená",J218,0)</f>
        <v>0</v>
      </c>
      <c r="BH218" s="232">
        <f>IF(N218="sníž. přenesená",J218,0)</f>
        <v>0</v>
      </c>
      <c r="BI218" s="232">
        <f>IF(N218="nulová",J218,0)</f>
        <v>0</v>
      </c>
      <c r="BJ218" s="17" t="s">
        <v>83</v>
      </c>
      <c r="BK218" s="232">
        <f>ROUND(I218*H218,2)</f>
        <v>0</v>
      </c>
      <c r="BL218" s="17" t="s">
        <v>216</v>
      </c>
      <c r="BM218" s="231" t="s">
        <v>798</v>
      </c>
    </row>
    <row r="219" s="2" customFormat="1" ht="24.15" customHeight="1">
      <c r="A219" s="38"/>
      <c r="B219" s="39"/>
      <c r="C219" s="266" t="s">
        <v>497</v>
      </c>
      <c r="D219" s="266" t="s">
        <v>330</v>
      </c>
      <c r="E219" s="267" t="s">
        <v>799</v>
      </c>
      <c r="F219" s="268" t="s">
        <v>800</v>
      </c>
      <c r="G219" s="269" t="s">
        <v>163</v>
      </c>
      <c r="H219" s="270">
        <v>6</v>
      </c>
      <c r="I219" s="271"/>
      <c r="J219" s="272">
        <f>ROUND(I219*H219,2)</f>
        <v>0</v>
      </c>
      <c r="K219" s="273"/>
      <c r="L219" s="274"/>
      <c r="M219" s="275" t="s">
        <v>1</v>
      </c>
      <c r="N219" s="276" t="s">
        <v>40</v>
      </c>
      <c r="O219" s="91"/>
      <c r="P219" s="229">
        <f>O219*H219</f>
        <v>0</v>
      </c>
      <c r="Q219" s="229">
        <v>0</v>
      </c>
      <c r="R219" s="229">
        <f>Q219*H219</f>
        <v>0</v>
      </c>
      <c r="S219" s="229">
        <v>0</v>
      </c>
      <c r="T219" s="230">
        <f>S219*H219</f>
        <v>0</v>
      </c>
      <c r="U219" s="38"/>
      <c r="V219" s="38"/>
      <c r="W219" s="38"/>
      <c r="X219" s="38"/>
      <c r="Y219" s="38"/>
      <c r="Z219" s="38"/>
      <c r="AA219" s="38"/>
      <c r="AB219" s="38"/>
      <c r="AC219" s="38"/>
      <c r="AD219" s="38"/>
      <c r="AE219" s="38"/>
      <c r="AR219" s="231" t="s">
        <v>302</v>
      </c>
      <c r="AT219" s="231" t="s">
        <v>330</v>
      </c>
      <c r="AU219" s="231" t="s">
        <v>85</v>
      </c>
      <c r="AY219" s="17" t="s">
        <v>136</v>
      </c>
      <c r="BE219" s="232">
        <f>IF(N219="základní",J219,0)</f>
        <v>0</v>
      </c>
      <c r="BF219" s="232">
        <f>IF(N219="snížená",J219,0)</f>
        <v>0</v>
      </c>
      <c r="BG219" s="232">
        <f>IF(N219="zákl. přenesená",J219,0)</f>
        <v>0</v>
      </c>
      <c r="BH219" s="232">
        <f>IF(N219="sníž. přenesená",J219,0)</f>
        <v>0</v>
      </c>
      <c r="BI219" s="232">
        <f>IF(N219="nulová",J219,0)</f>
        <v>0</v>
      </c>
      <c r="BJ219" s="17" t="s">
        <v>83</v>
      </c>
      <c r="BK219" s="232">
        <f>ROUND(I219*H219,2)</f>
        <v>0</v>
      </c>
      <c r="BL219" s="17" t="s">
        <v>216</v>
      </c>
      <c r="BM219" s="231" t="s">
        <v>801</v>
      </c>
    </row>
    <row r="220" s="2" customFormat="1" ht="16.5" customHeight="1">
      <c r="A220" s="38"/>
      <c r="B220" s="39"/>
      <c r="C220" s="266" t="s">
        <v>502</v>
      </c>
      <c r="D220" s="266" t="s">
        <v>330</v>
      </c>
      <c r="E220" s="267" t="s">
        <v>802</v>
      </c>
      <c r="F220" s="268" t="s">
        <v>803</v>
      </c>
      <c r="G220" s="269" t="s">
        <v>163</v>
      </c>
      <c r="H220" s="270">
        <v>6</v>
      </c>
      <c r="I220" s="271"/>
      <c r="J220" s="272">
        <f>ROUND(I220*H220,2)</f>
        <v>0</v>
      </c>
      <c r="K220" s="273"/>
      <c r="L220" s="274"/>
      <c r="M220" s="275" t="s">
        <v>1</v>
      </c>
      <c r="N220" s="276" t="s">
        <v>40</v>
      </c>
      <c r="O220" s="91"/>
      <c r="P220" s="229">
        <f>O220*H220</f>
        <v>0</v>
      </c>
      <c r="Q220" s="229">
        <v>0</v>
      </c>
      <c r="R220" s="229">
        <f>Q220*H220</f>
        <v>0</v>
      </c>
      <c r="S220" s="229">
        <v>0</v>
      </c>
      <c r="T220" s="230">
        <f>S220*H220</f>
        <v>0</v>
      </c>
      <c r="U220" s="38"/>
      <c r="V220" s="38"/>
      <c r="W220" s="38"/>
      <c r="X220" s="38"/>
      <c r="Y220" s="38"/>
      <c r="Z220" s="38"/>
      <c r="AA220" s="38"/>
      <c r="AB220" s="38"/>
      <c r="AC220" s="38"/>
      <c r="AD220" s="38"/>
      <c r="AE220" s="38"/>
      <c r="AR220" s="231" t="s">
        <v>302</v>
      </c>
      <c r="AT220" s="231" t="s">
        <v>330</v>
      </c>
      <c r="AU220" s="231" t="s">
        <v>85</v>
      </c>
      <c r="AY220" s="17" t="s">
        <v>136</v>
      </c>
      <c r="BE220" s="232">
        <f>IF(N220="základní",J220,0)</f>
        <v>0</v>
      </c>
      <c r="BF220" s="232">
        <f>IF(N220="snížená",J220,0)</f>
        <v>0</v>
      </c>
      <c r="BG220" s="232">
        <f>IF(N220="zákl. přenesená",J220,0)</f>
        <v>0</v>
      </c>
      <c r="BH220" s="232">
        <f>IF(N220="sníž. přenesená",J220,0)</f>
        <v>0</v>
      </c>
      <c r="BI220" s="232">
        <f>IF(N220="nulová",J220,0)</f>
        <v>0</v>
      </c>
      <c r="BJ220" s="17" t="s">
        <v>83</v>
      </c>
      <c r="BK220" s="232">
        <f>ROUND(I220*H220,2)</f>
        <v>0</v>
      </c>
      <c r="BL220" s="17" t="s">
        <v>216</v>
      </c>
      <c r="BM220" s="231" t="s">
        <v>804</v>
      </c>
    </row>
    <row r="221" s="2" customFormat="1" ht="24.15" customHeight="1">
      <c r="A221" s="38"/>
      <c r="B221" s="39"/>
      <c r="C221" s="219" t="s">
        <v>507</v>
      </c>
      <c r="D221" s="219" t="s">
        <v>139</v>
      </c>
      <c r="E221" s="220" t="s">
        <v>805</v>
      </c>
      <c r="F221" s="221" t="s">
        <v>806</v>
      </c>
      <c r="G221" s="222" t="s">
        <v>163</v>
      </c>
      <c r="H221" s="223">
        <v>6</v>
      </c>
      <c r="I221" s="224"/>
      <c r="J221" s="225">
        <f>ROUND(I221*H221,2)</f>
        <v>0</v>
      </c>
      <c r="K221" s="226"/>
      <c r="L221" s="44"/>
      <c r="M221" s="227" t="s">
        <v>1</v>
      </c>
      <c r="N221" s="228" t="s">
        <v>40</v>
      </c>
      <c r="O221" s="91"/>
      <c r="P221" s="229">
        <f>O221*H221</f>
        <v>0</v>
      </c>
      <c r="Q221" s="229">
        <v>0.00023000000000000001</v>
      </c>
      <c r="R221" s="229">
        <f>Q221*H221</f>
        <v>0.0013800000000000002</v>
      </c>
      <c r="S221" s="229">
        <v>0</v>
      </c>
      <c r="T221" s="230">
        <f>S221*H221</f>
        <v>0</v>
      </c>
      <c r="U221" s="38"/>
      <c r="V221" s="38"/>
      <c r="W221" s="38"/>
      <c r="X221" s="38"/>
      <c r="Y221" s="38"/>
      <c r="Z221" s="38"/>
      <c r="AA221" s="38"/>
      <c r="AB221" s="38"/>
      <c r="AC221" s="38"/>
      <c r="AD221" s="38"/>
      <c r="AE221" s="38"/>
      <c r="AR221" s="231" t="s">
        <v>216</v>
      </c>
      <c r="AT221" s="231" t="s">
        <v>139</v>
      </c>
      <c r="AU221" s="231" t="s">
        <v>85</v>
      </c>
      <c r="AY221" s="17" t="s">
        <v>136</v>
      </c>
      <c r="BE221" s="232">
        <f>IF(N221="základní",J221,0)</f>
        <v>0</v>
      </c>
      <c r="BF221" s="232">
        <f>IF(N221="snížená",J221,0)</f>
        <v>0</v>
      </c>
      <c r="BG221" s="232">
        <f>IF(N221="zákl. přenesená",J221,0)</f>
        <v>0</v>
      </c>
      <c r="BH221" s="232">
        <f>IF(N221="sníž. přenesená",J221,0)</f>
        <v>0</v>
      </c>
      <c r="BI221" s="232">
        <f>IF(N221="nulová",J221,0)</f>
        <v>0</v>
      </c>
      <c r="BJ221" s="17" t="s">
        <v>83</v>
      </c>
      <c r="BK221" s="232">
        <f>ROUND(I221*H221,2)</f>
        <v>0</v>
      </c>
      <c r="BL221" s="17" t="s">
        <v>216</v>
      </c>
      <c r="BM221" s="231" t="s">
        <v>807</v>
      </c>
    </row>
    <row r="222" s="2" customFormat="1" ht="24.15" customHeight="1">
      <c r="A222" s="38"/>
      <c r="B222" s="39"/>
      <c r="C222" s="219" t="s">
        <v>511</v>
      </c>
      <c r="D222" s="219" t="s">
        <v>139</v>
      </c>
      <c r="E222" s="220" t="s">
        <v>808</v>
      </c>
      <c r="F222" s="221" t="s">
        <v>809</v>
      </c>
      <c r="G222" s="222" t="s">
        <v>163</v>
      </c>
      <c r="H222" s="223">
        <v>6</v>
      </c>
      <c r="I222" s="224"/>
      <c r="J222" s="225">
        <f>ROUND(I222*H222,2)</f>
        <v>0</v>
      </c>
      <c r="K222" s="226"/>
      <c r="L222" s="44"/>
      <c r="M222" s="227" t="s">
        <v>1</v>
      </c>
      <c r="N222" s="228" t="s">
        <v>40</v>
      </c>
      <c r="O222" s="91"/>
      <c r="P222" s="229">
        <f>O222*H222</f>
        <v>0</v>
      </c>
      <c r="Q222" s="229">
        <v>0</v>
      </c>
      <c r="R222" s="229">
        <f>Q222*H222</f>
        <v>0</v>
      </c>
      <c r="S222" s="229">
        <v>0</v>
      </c>
      <c r="T222" s="230">
        <f>S222*H222</f>
        <v>0</v>
      </c>
      <c r="U222" s="38"/>
      <c r="V222" s="38"/>
      <c r="W222" s="38"/>
      <c r="X222" s="38"/>
      <c r="Y222" s="38"/>
      <c r="Z222" s="38"/>
      <c r="AA222" s="38"/>
      <c r="AB222" s="38"/>
      <c r="AC222" s="38"/>
      <c r="AD222" s="38"/>
      <c r="AE222" s="38"/>
      <c r="AR222" s="231" t="s">
        <v>216</v>
      </c>
      <c r="AT222" s="231" t="s">
        <v>139</v>
      </c>
      <c r="AU222" s="231" t="s">
        <v>85</v>
      </c>
      <c r="AY222" s="17" t="s">
        <v>136</v>
      </c>
      <c r="BE222" s="232">
        <f>IF(N222="základní",J222,0)</f>
        <v>0</v>
      </c>
      <c r="BF222" s="232">
        <f>IF(N222="snížená",J222,0)</f>
        <v>0</v>
      </c>
      <c r="BG222" s="232">
        <f>IF(N222="zákl. přenesená",J222,0)</f>
        <v>0</v>
      </c>
      <c r="BH222" s="232">
        <f>IF(N222="sníž. přenesená",J222,0)</f>
        <v>0</v>
      </c>
      <c r="BI222" s="232">
        <f>IF(N222="nulová",J222,0)</f>
        <v>0</v>
      </c>
      <c r="BJ222" s="17" t="s">
        <v>83</v>
      </c>
      <c r="BK222" s="232">
        <f>ROUND(I222*H222,2)</f>
        <v>0</v>
      </c>
      <c r="BL222" s="17" t="s">
        <v>216</v>
      </c>
      <c r="BM222" s="231" t="s">
        <v>810</v>
      </c>
    </row>
    <row r="223" s="2" customFormat="1" ht="33" customHeight="1">
      <c r="A223" s="38"/>
      <c r="B223" s="39"/>
      <c r="C223" s="219" t="s">
        <v>517</v>
      </c>
      <c r="D223" s="219" t="s">
        <v>139</v>
      </c>
      <c r="E223" s="220" t="s">
        <v>811</v>
      </c>
      <c r="F223" s="221" t="s">
        <v>812</v>
      </c>
      <c r="G223" s="222" t="s">
        <v>339</v>
      </c>
      <c r="H223" s="281"/>
      <c r="I223" s="224"/>
      <c r="J223" s="225">
        <f>ROUND(I223*H223,2)</f>
        <v>0</v>
      </c>
      <c r="K223" s="226"/>
      <c r="L223" s="44"/>
      <c r="M223" s="227" t="s">
        <v>1</v>
      </c>
      <c r="N223" s="228" t="s">
        <v>40</v>
      </c>
      <c r="O223" s="91"/>
      <c r="P223" s="229">
        <f>O223*H223</f>
        <v>0</v>
      </c>
      <c r="Q223" s="229">
        <v>0</v>
      </c>
      <c r="R223" s="229">
        <f>Q223*H223</f>
        <v>0</v>
      </c>
      <c r="S223" s="229">
        <v>0</v>
      </c>
      <c r="T223" s="230">
        <f>S223*H223</f>
        <v>0</v>
      </c>
      <c r="U223" s="38"/>
      <c r="V223" s="38"/>
      <c r="W223" s="38"/>
      <c r="X223" s="38"/>
      <c r="Y223" s="38"/>
      <c r="Z223" s="38"/>
      <c r="AA223" s="38"/>
      <c r="AB223" s="38"/>
      <c r="AC223" s="38"/>
      <c r="AD223" s="38"/>
      <c r="AE223" s="38"/>
      <c r="AR223" s="231" t="s">
        <v>216</v>
      </c>
      <c r="AT223" s="231" t="s">
        <v>139</v>
      </c>
      <c r="AU223" s="231" t="s">
        <v>85</v>
      </c>
      <c r="AY223" s="17" t="s">
        <v>136</v>
      </c>
      <c r="BE223" s="232">
        <f>IF(N223="základní",J223,0)</f>
        <v>0</v>
      </c>
      <c r="BF223" s="232">
        <f>IF(N223="snížená",J223,0)</f>
        <v>0</v>
      </c>
      <c r="BG223" s="232">
        <f>IF(N223="zákl. přenesená",J223,0)</f>
        <v>0</v>
      </c>
      <c r="BH223" s="232">
        <f>IF(N223="sníž. přenesená",J223,0)</f>
        <v>0</v>
      </c>
      <c r="BI223" s="232">
        <f>IF(N223="nulová",J223,0)</f>
        <v>0</v>
      </c>
      <c r="BJ223" s="17" t="s">
        <v>83</v>
      </c>
      <c r="BK223" s="232">
        <f>ROUND(I223*H223,2)</f>
        <v>0</v>
      </c>
      <c r="BL223" s="17" t="s">
        <v>216</v>
      </c>
      <c r="BM223" s="231" t="s">
        <v>813</v>
      </c>
    </row>
    <row r="224" s="12" customFormat="1" ht="22.8" customHeight="1">
      <c r="A224" s="12"/>
      <c r="B224" s="203"/>
      <c r="C224" s="204"/>
      <c r="D224" s="205" t="s">
        <v>74</v>
      </c>
      <c r="E224" s="217" t="s">
        <v>814</v>
      </c>
      <c r="F224" s="217" t="s">
        <v>815</v>
      </c>
      <c r="G224" s="204"/>
      <c r="H224" s="204"/>
      <c r="I224" s="207"/>
      <c r="J224" s="218">
        <f>BK224</f>
        <v>0</v>
      </c>
      <c r="K224" s="204"/>
      <c r="L224" s="209"/>
      <c r="M224" s="210"/>
      <c r="N224" s="211"/>
      <c r="O224" s="211"/>
      <c r="P224" s="212">
        <f>SUM(P225:P233)</f>
        <v>0</v>
      </c>
      <c r="Q224" s="211"/>
      <c r="R224" s="212">
        <f>SUM(R225:R233)</f>
        <v>0.24394999999999997</v>
      </c>
      <c r="S224" s="211"/>
      <c r="T224" s="213">
        <f>SUM(T225:T233)</f>
        <v>0</v>
      </c>
      <c r="U224" s="12"/>
      <c r="V224" s="12"/>
      <c r="W224" s="12"/>
      <c r="X224" s="12"/>
      <c r="Y224" s="12"/>
      <c r="Z224" s="12"/>
      <c r="AA224" s="12"/>
      <c r="AB224" s="12"/>
      <c r="AC224" s="12"/>
      <c r="AD224" s="12"/>
      <c r="AE224" s="12"/>
      <c r="AR224" s="214" t="s">
        <v>85</v>
      </c>
      <c r="AT224" s="215" t="s">
        <v>74</v>
      </c>
      <c r="AU224" s="215" t="s">
        <v>83</v>
      </c>
      <c r="AY224" s="214" t="s">
        <v>136</v>
      </c>
      <c r="BK224" s="216">
        <f>SUM(BK225:BK233)</f>
        <v>0</v>
      </c>
    </row>
    <row r="225" s="2" customFormat="1" ht="16.5" customHeight="1">
      <c r="A225" s="38"/>
      <c r="B225" s="39"/>
      <c r="C225" s="219" t="s">
        <v>522</v>
      </c>
      <c r="D225" s="219" t="s">
        <v>139</v>
      </c>
      <c r="E225" s="220" t="s">
        <v>816</v>
      </c>
      <c r="F225" s="221" t="s">
        <v>817</v>
      </c>
      <c r="G225" s="222" t="s">
        <v>163</v>
      </c>
      <c r="H225" s="223">
        <v>12</v>
      </c>
      <c r="I225" s="224"/>
      <c r="J225" s="225">
        <f>ROUND(I225*H225,2)</f>
        <v>0</v>
      </c>
      <c r="K225" s="226"/>
      <c r="L225" s="44"/>
      <c r="M225" s="227" t="s">
        <v>1</v>
      </c>
      <c r="N225" s="228" t="s">
        <v>40</v>
      </c>
      <c r="O225" s="91"/>
      <c r="P225" s="229">
        <f>O225*H225</f>
        <v>0</v>
      </c>
      <c r="Q225" s="229">
        <v>0</v>
      </c>
      <c r="R225" s="229">
        <f>Q225*H225</f>
        <v>0</v>
      </c>
      <c r="S225" s="229">
        <v>0</v>
      </c>
      <c r="T225" s="230">
        <f>S225*H225</f>
        <v>0</v>
      </c>
      <c r="U225" s="38"/>
      <c r="V225" s="38"/>
      <c r="W225" s="38"/>
      <c r="X225" s="38"/>
      <c r="Y225" s="38"/>
      <c r="Z225" s="38"/>
      <c r="AA225" s="38"/>
      <c r="AB225" s="38"/>
      <c r="AC225" s="38"/>
      <c r="AD225" s="38"/>
      <c r="AE225" s="38"/>
      <c r="AR225" s="231" t="s">
        <v>216</v>
      </c>
      <c r="AT225" s="231" t="s">
        <v>139</v>
      </c>
      <c r="AU225" s="231" t="s">
        <v>85</v>
      </c>
      <c r="AY225" s="17" t="s">
        <v>136</v>
      </c>
      <c r="BE225" s="232">
        <f>IF(N225="základní",J225,0)</f>
        <v>0</v>
      </c>
      <c r="BF225" s="232">
        <f>IF(N225="snížená",J225,0)</f>
        <v>0</v>
      </c>
      <c r="BG225" s="232">
        <f>IF(N225="zákl. přenesená",J225,0)</f>
        <v>0</v>
      </c>
      <c r="BH225" s="232">
        <f>IF(N225="sníž. přenesená",J225,0)</f>
        <v>0</v>
      </c>
      <c r="BI225" s="232">
        <f>IF(N225="nulová",J225,0)</f>
        <v>0</v>
      </c>
      <c r="BJ225" s="17" t="s">
        <v>83</v>
      </c>
      <c r="BK225" s="232">
        <f>ROUND(I225*H225,2)</f>
        <v>0</v>
      </c>
      <c r="BL225" s="17" t="s">
        <v>216</v>
      </c>
      <c r="BM225" s="231" t="s">
        <v>818</v>
      </c>
    </row>
    <row r="226" s="2" customFormat="1" ht="16.5" customHeight="1">
      <c r="A226" s="38"/>
      <c r="B226" s="39"/>
      <c r="C226" s="219" t="s">
        <v>526</v>
      </c>
      <c r="D226" s="219" t="s">
        <v>139</v>
      </c>
      <c r="E226" s="220" t="s">
        <v>819</v>
      </c>
      <c r="F226" s="221" t="s">
        <v>820</v>
      </c>
      <c r="G226" s="222" t="s">
        <v>163</v>
      </c>
      <c r="H226" s="223">
        <v>5</v>
      </c>
      <c r="I226" s="224"/>
      <c r="J226" s="225">
        <f>ROUND(I226*H226,2)</f>
        <v>0</v>
      </c>
      <c r="K226" s="226"/>
      <c r="L226" s="44"/>
      <c r="M226" s="227" t="s">
        <v>1</v>
      </c>
      <c r="N226" s="228" t="s">
        <v>40</v>
      </c>
      <c r="O226" s="91"/>
      <c r="P226" s="229">
        <f>O226*H226</f>
        <v>0</v>
      </c>
      <c r="Q226" s="229">
        <v>0</v>
      </c>
      <c r="R226" s="229">
        <f>Q226*H226</f>
        <v>0</v>
      </c>
      <c r="S226" s="229">
        <v>0</v>
      </c>
      <c r="T226" s="230">
        <f>S226*H226</f>
        <v>0</v>
      </c>
      <c r="U226" s="38"/>
      <c r="V226" s="38"/>
      <c r="W226" s="38"/>
      <c r="X226" s="38"/>
      <c r="Y226" s="38"/>
      <c r="Z226" s="38"/>
      <c r="AA226" s="38"/>
      <c r="AB226" s="38"/>
      <c r="AC226" s="38"/>
      <c r="AD226" s="38"/>
      <c r="AE226" s="38"/>
      <c r="AR226" s="231" t="s">
        <v>216</v>
      </c>
      <c r="AT226" s="231" t="s">
        <v>139</v>
      </c>
      <c r="AU226" s="231" t="s">
        <v>85</v>
      </c>
      <c r="AY226" s="17" t="s">
        <v>136</v>
      </c>
      <c r="BE226" s="232">
        <f>IF(N226="základní",J226,0)</f>
        <v>0</v>
      </c>
      <c r="BF226" s="232">
        <f>IF(N226="snížená",J226,0)</f>
        <v>0</v>
      </c>
      <c r="BG226" s="232">
        <f>IF(N226="zákl. přenesená",J226,0)</f>
        <v>0</v>
      </c>
      <c r="BH226" s="232">
        <f>IF(N226="sníž. přenesená",J226,0)</f>
        <v>0</v>
      </c>
      <c r="BI226" s="232">
        <f>IF(N226="nulová",J226,0)</f>
        <v>0</v>
      </c>
      <c r="BJ226" s="17" t="s">
        <v>83</v>
      </c>
      <c r="BK226" s="232">
        <f>ROUND(I226*H226,2)</f>
        <v>0</v>
      </c>
      <c r="BL226" s="17" t="s">
        <v>216</v>
      </c>
      <c r="BM226" s="231" t="s">
        <v>821</v>
      </c>
    </row>
    <row r="227" s="2" customFormat="1" ht="24.15" customHeight="1">
      <c r="A227" s="38"/>
      <c r="B227" s="39"/>
      <c r="C227" s="219" t="s">
        <v>530</v>
      </c>
      <c r="D227" s="219" t="s">
        <v>139</v>
      </c>
      <c r="E227" s="220" t="s">
        <v>822</v>
      </c>
      <c r="F227" s="221" t="s">
        <v>823</v>
      </c>
      <c r="G227" s="222" t="s">
        <v>163</v>
      </c>
      <c r="H227" s="223">
        <v>6</v>
      </c>
      <c r="I227" s="224"/>
      <c r="J227" s="225">
        <f>ROUND(I227*H227,2)</f>
        <v>0</v>
      </c>
      <c r="K227" s="226"/>
      <c r="L227" s="44"/>
      <c r="M227" s="227" t="s">
        <v>1</v>
      </c>
      <c r="N227" s="228" t="s">
        <v>40</v>
      </c>
      <c r="O227" s="91"/>
      <c r="P227" s="229">
        <f>O227*H227</f>
        <v>0</v>
      </c>
      <c r="Q227" s="229">
        <v>0</v>
      </c>
      <c r="R227" s="229">
        <f>Q227*H227</f>
        <v>0</v>
      </c>
      <c r="S227" s="229">
        <v>0</v>
      </c>
      <c r="T227" s="230">
        <f>S227*H227</f>
        <v>0</v>
      </c>
      <c r="U227" s="38"/>
      <c r="V227" s="38"/>
      <c r="W227" s="38"/>
      <c r="X227" s="38"/>
      <c r="Y227" s="38"/>
      <c r="Z227" s="38"/>
      <c r="AA227" s="38"/>
      <c r="AB227" s="38"/>
      <c r="AC227" s="38"/>
      <c r="AD227" s="38"/>
      <c r="AE227" s="38"/>
      <c r="AR227" s="231" t="s">
        <v>216</v>
      </c>
      <c r="AT227" s="231" t="s">
        <v>139</v>
      </c>
      <c r="AU227" s="231" t="s">
        <v>85</v>
      </c>
      <c r="AY227" s="17" t="s">
        <v>136</v>
      </c>
      <c r="BE227" s="232">
        <f>IF(N227="základní",J227,0)</f>
        <v>0</v>
      </c>
      <c r="BF227" s="232">
        <f>IF(N227="snížená",J227,0)</f>
        <v>0</v>
      </c>
      <c r="BG227" s="232">
        <f>IF(N227="zákl. přenesená",J227,0)</f>
        <v>0</v>
      </c>
      <c r="BH227" s="232">
        <f>IF(N227="sníž. přenesená",J227,0)</f>
        <v>0</v>
      </c>
      <c r="BI227" s="232">
        <f>IF(N227="nulová",J227,0)</f>
        <v>0</v>
      </c>
      <c r="BJ227" s="17" t="s">
        <v>83</v>
      </c>
      <c r="BK227" s="232">
        <f>ROUND(I227*H227,2)</f>
        <v>0</v>
      </c>
      <c r="BL227" s="17" t="s">
        <v>216</v>
      </c>
      <c r="BM227" s="231" t="s">
        <v>824</v>
      </c>
    </row>
    <row r="228" s="2" customFormat="1" ht="24.15" customHeight="1">
      <c r="A228" s="38"/>
      <c r="B228" s="39"/>
      <c r="C228" s="266" t="s">
        <v>535</v>
      </c>
      <c r="D228" s="266" t="s">
        <v>330</v>
      </c>
      <c r="E228" s="267" t="s">
        <v>825</v>
      </c>
      <c r="F228" s="268" t="s">
        <v>826</v>
      </c>
      <c r="G228" s="269" t="s">
        <v>163</v>
      </c>
      <c r="H228" s="270">
        <v>4</v>
      </c>
      <c r="I228" s="271"/>
      <c r="J228" s="272">
        <f>ROUND(I228*H228,2)</f>
        <v>0</v>
      </c>
      <c r="K228" s="273"/>
      <c r="L228" s="274"/>
      <c r="M228" s="275" t="s">
        <v>1</v>
      </c>
      <c r="N228" s="276" t="s">
        <v>40</v>
      </c>
      <c r="O228" s="91"/>
      <c r="P228" s="229">
        <f>O228*H228</f>
        <v>0</v>
      </c>
      <c r="Q228" s="229">
        <v>0.039059999999999998</v>
      </c>
      <c r="R228" s="229">
        <f>Q228*H228</f>
        <v>0.15623999999999999</v>
      </c>
      <c r="S228" s="229">
        <v>0</v>
      </c>
      <c r="T228" s="230">
        <f>S228*H228</f>
        <v>0</v>
      </c>
      <c r="U228" s="38"/>
      <c r="V228" s="38"/>
      <c r="W228" s="38"/>
      <c r="X228" s="38"/>
      <c r="Y228" s="38"/>
      <c r="Z228" s="38"/>
      <c r="AA228" s="38"/>
      <c r="AB228" s="38"/>
      <c r="AC228" s="38"/>
      <c r="AD228" s="38"/>
      <c r="AE228" s="38"/>
      <c r="AR228" s="231" t="s">
        <v>302</v>
      </c>
      <c r="AT228" s="231" t="s">
        <v>330</v>
      </c>
      <c r="AU228" s="231" t="s">
        <v>85</v>
      </c>
      <c r="AY228" s="17" t="s">
        <v>136</v>
      </c>
      <c r="BE228" s="232">
        <f>IF(N228="základní",J228,0)</f>
        <v>0</v>
      </c>
      <c r="BF228" s="232">
        <f>IF(N228="snížená",J228,0)</f>
        <v>0</v>
      </c>
      <c r="BG228" s="232">
        <f>IF(N228="zákl. přenesená",J228,0)</f>
        <v>0</v>
      </c>
      <c r="BH228" s="232">
        <f>IF(N228="sníž. přenesená",J228,0)</f>
        <v>0</v>
      </c>
      <c r="BI228" s="232">
        <f>IF(N228="nulová",J228,0)</f>
        <v>0</v>
      </c>
      <c r="BJ228" s="17" t="s">
        <v>83</v>
      </c>
      <c r="BK228" s="232">
        <f>ROUND(I228*H228,2)</f>
        <v>0</v>
      </c>
      <c r="BL228" s="17" t="s">
        <v>216</v>
      </c>
      <c r="BM228" s="231" t="s">
        <v>827</v>
      </c>
    </row>
    <row r="229" s="2" customFormat="1" ht="24.15" customHeight="1">
      <c r="A229" s="38"/>
      <c r="B229" s="39"/>
      <c r="C229" s="266" t="s">
        <v>541</v>
      </c>
      <c r="D229" s="266" t="s">
        <v>330</v>
      </c>
      <c r="E229" s="267" t="s">
        <v>828</v>
      </c>
      <c r="F229" s="268" t="s">
        <v>829</v>
      </c>
      <c r="G229" s="269" t="s">
        <v>163</v>
      </c>
      <c r="H229" s="270">
        <v>1</v>
      </c>
      <c r="I229" s="271"/>
      <c r="J229" s="272">
        <f>ROUND(I229*H229,2)</f>
        <v>0</v>
      </c>
      <c r="K229" s="273"/>
      <c r="L229" s="274"/>
      <c r="M229" s="275" t="s">
        <v>1</v>
      </c>
      <c r="N229" s="276" t="s">
        <v>40</v>
      </c>
      <c r="O229" s="91"/>
      <c r="P229" s="229">
        <f>O229*H229</f>
        <v>0</v>
      </c>
      <c r="Q229" s="229">
        <v>0.041169999999999998</v>
      </c>
      <c r="R229" s="229">
        <f>Q229*H229</f>
        <v>0.041169999999999998</v>
      </c>
      <c r="S229" s="229">
        <v>0</v>
      </c>
      <c r="T229" s="230">
        <f>S229*H229</f>
        <v>0</v>
      </c>
      <c r="U229" s="38"/>
      <c r="V229" s="38"/>
      <c r="W229" s="38"/>
      <c r="X229" s="38"/>
      <c r="Y229" s="38"/>
      <c r="Z229" s="38"/>
      <c r="AA229" s="38"/>
      <c r="AB229" s="38"/>
      <c r="AC229" s="38"/>
      <c r="AD229" s="38"/>
      <c r="AE229" s="38"/>
      <c r="AR229" s="231" t="s">
        <v>302</v>
      </c>
      <c r="AT229" s="231" t="s">
        <v>330</v>
      </c>
      <c r="AU229" s="231" t="s">
        <v>85</v>
      </c>
      <c r="AY229" s="17" t="s">
        <v>136</v>
      </c>
      <c r="BE229" s="232">
        <f>IF(N229="základní",J229,0)</f>
        <v>0</v>
      </c>
      <c r="BF229" s="232">
        <f>IF(N229="snížená",J229,0)</f>
        <v>0</v>
      </c>
      <c r="BG229" s="232">
        <f>IF(N229="zákl. přenesená",J229,0)</f>
        <v>0</v>
      </c>
      <c r="BH229" s="232">
        <f>IF(N229="sníž. přenesená",J229,0)</f>
        <v>0</v>
      </c>
      <c r="BI229" s="232">
        <f>IF(N229="nulová",J229,0)</f>
        <v>0</v>
      </c>
      <c r="BJ229" s="17" t="s">
        <v>83</v>
      </c>
      <c r="BK229" s="232">
        <f>ROUND(I229*H229,2)</f>
        <v>0</v>
      </c>
      <c r="BL229" s="17" t="s">
        <v>216</v>
      </c>
      <c r="BM229" s="231" t="s">
        <v>830</v>
      </c>
    </row>
    <row r="230" s="2" customFormat="1" ht="24.15" customHeight="1">
      <c r="A230" s="38"/>
      <c r="B230" s="39"/>
      <c r="C230" s="266" t="s">
        <v>546</v>
      </c>
      <c r="D230" s="266" t="s">
        <v>330</v>
      </c>
      <c r="E230" s="267" t="s">
        <v>831</v>
      </c>
      <c r="F230" s="268" t="s">
        <v>832</v>
      </c>
      <c r="G230" s="269" t="s">
        <v>163</v>
      </c>
      <c r="H230" s="270">
        <v>1</v>
      </c>
      <c r="I230" s="271"/>
      <c r="J230" s="272">
        <f>ROUND(I230*H230,2)</f>
        <v>0</v>
      </c>
      <c r="K230" s="273"/>
      <c r="L230" s="274"/>
      <c r="M230" s="275" t="s">
        <v>1</v>
      </c>
      <c r="N230" s="276" t="s">
        <v>40</v>
      </c>
      <c r="O230" s="91"/>
      <c r="P230" s="229">
        <f>O230*H230</f>
        <v>0</v>
      </c>
      <c r="Q230" s="229">
        <v>0.046539999999999998</v>
      </c>
      <c r="R230" s="229">
        <f>Q230*H230</f>
        <v>0.046539999999999998</v>
      </c>
      <c r="S230" s="229">
        <v>0</v>
      </c>
      <c r="T230" s="230">
        <f>S230*H230</f>
        <v>0</v>
      </c>
      <c r="U230" s="38"/>
      <c r="V230" s="38"/>
      <c r="W230" s="38"/>
      <c r="X230" s="38"/>
      <c r="Y230" s="38"/>
      <c r="Z230" s="38"/>
      <c r="AA230" s="38"/>
      <c r="AB230" s="38"/>
      <c r="AC230" s="38"/>
      <c r="AD230" s="38"/>
      <c r="AE230" s="38"/>
      <c r="AR230" s="231" t="s">
        <v>302</v>
      </c>
      <c r="AT230" s="231" t="s">
        <v>330</v>
      </c>
      <c r="AU230" s="231" t="s">
        <v>85</v>
      </c>
      <c r="AY230" s="17" t="s">
        <v>136</v>
      </c>
      <c r="BE230" s="232">
        <f>IF(N230="základní",J230,0)</f>
        <v>0</v>
      </c>
      <c r="BF230" s="232">
        <f>IF(N230="snížená",J230,0)</f>
        <v>0</v>
      </c>
      <c r="BG230" s="232">
        <f>IF(N230="zákl. přenesená",J230,0)</f>
        <v>0</v>
      </c>
      <c r="BH230" s="232">
        <f>IF(N230="sníž. přenesená",J230,0)</f>
        <v>0</v>
      </c>
      <c r="BI230" s="232">
        <f>IF(N230="nulová",J230,0)</f>
        <v>0</v>
      </c>
      <c r="BJ230" s="17" t="s">
        <v>83</v>
      </c>
      <c r="BK230" s="232">
        <f>ROUND(I230*H230,2)</f>
        <v>0</v>
      </c>
      <c r="BL230" s="17" t="s">
        <v>216</v>
      </c>
      <c r="BM230" s="231" t="s">
        <v>833</v>
      </c>
    </row>
    <row r="231" s="2" customFormat="1" ht="24.15" customHeight="1">
      <c r="A231" s="38"/>
      <c r="B231" s="39"/>
      <c r="C231" s="266" t="s">
        <v>550</v>
      </c>
      <c r="D231" s="266" t="s">
        <v>330</v>
      </c>
      <c r="E231" s="267" t="s">
        <v>834</v>
      </c>
      <c r="F231" s="268" t="s">
        <v>835</v>
      </c>
      <c r="G231" s="269" t="s">
        <v>163</v>
      </c>
      <c r="H231" s="270">
        <v>6</v>
      </c>
      <c r="I231" s="271"/>
      <c r="J231" s="272">
        <f>ROUND(I231*H231,2)</f>
        <v>0</v>
      </c>
      <c r="K231" s="273"/>
      <c r="L231" s="274"/>
      <c r="M231" s="275" t="s">
        <v>1</v>
      </c>
      <c r="N231" s="276" t="s">
        <v>40</v>
      </c>
      <c r="O231" s="91"/>
      <c r="P231" s="229">
        <f>O231*H231</f>
        <v>0</v>
      </c>
      <c r="Q231" s="229">
        <v>0</v>
      </c>
      <c r="R231" s="229">
        <f>Q231*H231</f>
        <v>0</v>
      </c>
      <c r="S231" s="229">
        <v>0</v>
      </c>
      <c r="T231" s="230">
        <f>S231*H231</f>
        <v>0</v>
      </c>
      <c r="U231" s="38"/>
      <c r="V231" s="38"/>
      <c r="W231" s="38"/>
      <c r="X231" s="38"/>
      <c r="Y231" s="38"/>
      <c r="Z231" s="38"/>
      <c r="AA231" s="38"/>
      <c r="AB231" s="38"/>
      <c r="AC231" s="38"/>
      <c r="AD231" s="38"/>
      <c r="AE231" s="38"/>
      <c r="AR231" s="231" t="s">
        <v>302</v>
      </c>
      <c r="AT231" s="231" t="s">
        <v>330</v>
      </c>
      <c r="AU231" s="231" t="s">
        <v>85</v>
      </c>
      <c r="AY231" s="17" t="s">
        <v>136</v>
      </c>
      <c r="BE231" s="232">
        <f>IF(N231="základní",J231,0)</f>
        <v>0</v>
      </c>
      <c r="BF231" s="232">
        <f>IF(N231="snížená",J231,0)</f>
        <v>0</v>
      </c>
      <c r="BG231" s="232">
        <f>IF(N231="zákl. přenesená",J231,0)</f>
        <v>0</v>
      </c>
      <c r="BH231" s="232">
        <f>IF(N231="sníž. přenesená",J231,0)</f>
        <v>0</v>
      </c>
      <c r="BI231" s="232">
        <f>IF(N231="nulová",J231,0)</f>
        <v>0</v>
      </c>
      <c r="BJ231" s="17" t="s">
        <v>83</v>
      </c>
      <c r="BK231" s="232">
        <f>ROUND(I231*H231,2)</f>
        <v>0</v>
      </c>
      <c r="BL231" s="17" t="s">
        <v>216</v>
      </c>
      <c r="BM231" s="231" t="s">
        <v>836</v>
      </c>
    </row>
    <row r="232" s="2" customFormat="1" ht="16.5" customHeight="1">
      <c r="A232" s="38"/>
      <c r="B232" s="39"/>
      <c r="C232" s="219" t="s">
        <v>554</v>
      </c>
      <c r="D232" s="219" t="s">
        <v>139</v>
      </c>
      <c r="E232" s="220" t="s">
        <v>837</v>
      </c>
      <c r="F232" s="221" t="s">
        <v>838</v>
      </c>
      <c r="G232" s="222" t="s">
        <v>163</v>
      </c>
      <c r="H232" s="223">
        <v>6</v>
      </c>
      <c r="I232" s="224"/>
      <c r="J232" s="225">
        <f>ROUND(I232*H232,2)</f>
        <v>0</v>
      </c>
      <c r="K232" s="226"/>
      <c r="L232" s="44"/>
      <c r="M232" s="227" t="s">
        <v>1</v>
      </c>
      <c r="N232" s="228" t="s">
        <v>40</v>
      </c>
      <c r="O232" s="91"/>
      <c r="P232" s="229">
        <f>O232*H232</f>
        <v>0</v>
      </c>
      <c r="Q232" s="229">
        <v>0</v>
      </c>
      <c r="R232" s="229">
        <f>Q232*H232</f>
        <v>0</v>
      </c>
      <c r="S232" s="229">
        <v>0</v>
      </c>
      <c r="T232" s="230">
        <f>S232*H232</f>
        <v>0</v>
      </c>
      <c r="U232" s="38"/>
      <c r="V232" s="38"/>
      <c r="W232" s="38"/>
      <c r="X232" s="38"/>
      <c r="Y232" s="38"/>
      <c r="Z232" s="38"/>
      <c r="AA232" s="38"/>
      <c r="AB232" s="38"/>
      <c r="AC232" s="38"/>
      <c r="AD232" s="38"/>
      <c r="AE232" s="38"/>
      <c r="AR232" s="231" t="s">
        <v>216</v>
      </c>
      <c r="AT232" s="231" t="s">
        <v>139</v>
      </c>
      <c r="AU232" s="231" t="s">
        <v>85</v>
      </c>
      <c r="AY232" s="17" t="s">
        <v>136</v>
      </c>
      <c r="BE232" s="232">
        <f>IF(N232="základní",J232,0)</f>
        <v>0</v>
      </c>
      <c r="BF232" s="232">
        <f>IF(N232="snížená",J232,0)</f>
        <v>0</v>
      </c>
      <c r="BG232" s="232">
        <f>IF(N232="zákl. přenesená",J232,0)</f>
        <v>0</v>
      </c>
      <c r="BH232" s="232">
        <f>IF(N232="sníž. přenesená",J232,0)</f>
        <v>0</v>
      </c>
      <c r="BI232" s="232">
        <f>IF(N232="nulová",J232,0)</f>
        <v>0</v>
      </c>
      <c r="BJ232" s="17" t="s">
        <v>83</v>
      </c>
      <c r="BK232" s="232">
        <f>ROUND(I232*H232,2)</f>
        <v>0</v>
      </c>
      <c r="BL232" s="17" t="s">
        <v>216</v>
      </c>
      <c r="BM232" s="231" t="s">
        <v>839</v>
      </c>
    </row>
    <row r="233" s="2" customFormat="1" ht="33" customHeight="1">
      <c r="A233" s="38"/>
      <c r="B233" s="39"/>
      <c r="C233" s="219" t="s">
        <v>561</v>
      </c>
      <c r="D233" s="219" t="s">
        <v>139</v>
      </c>
      <c r="E233" s="220" t="s">
        <v>840</v>
      </c>
      <c r="F233" s="221" t="s">
        <v>841</v>
      </c>
      <c r="G233" s="222" t="s">
        <v>339</v>
      </c>
      <c r="H233" s="281"/>
      <c r="I233" s="224"/>
      <c r="J233" s="225">
        <f>ROUND(I233*H233,2)</f>
        <v>0</v>
      </c>
      <c r="K233" s="226"/>
      <c r="L233" s="44"/>
      <c r="M233" s="227" t="s">
        <v>1</v>
      </c>
      <c r="N233" s="228" t="s">
        <v>40</v>
      </c>
      <c r="O233" s="91"/>
      <c r="P233" s="229">
        <f>O233*H233</f>
        <v>0</v>
      </c>
      <c r="Q233" s="229">
        <v>0</v>
      </c>
      <c r="R233" s="229">
        <f>Q233*H233</f>
        <v>0</v>
      </c>
      <c r="S233" s="229">
        <v>0</v>
      </c>
      <c r="T233" s="230">
        <f>S233*H233</f>
        <v>0</v>
      </c>
      <c r="U233" s="38"/>
      <c r="V233" s="38"/>
      <c r="W233" s="38"/>
      <c r="X233" s="38"/>
      <c r="Y233" s="38"/>
      <c r="Z233" s="38"/>
      <c r="AA233" s="38"/>
      <c r="AB233" s="38"/>
      <c r="AC233" s="38"/>
      <c r="AD233" s="38"/>
      <c r="AE233" s="38"/>
      <c r="AR233" s="231" t="s">
        <v>216</v>
      </c>
      <c r="AT233" s="231" t="s">
        <v>139</v>
      </c>
      <c r="AU233" s="231" t="s">
        <v>85</v>
      </c>
      <c r="AY233" s="17" t="s">
        <v>136</v>
      </c>
      <c r="BE233" s="232">
        <f>IF(N233="základní",J233,0)</f>
        <v>0</v>
      </c>
      <c r="BF233" s="232">
        <f>IF(N233="snížená",J233,0)</f>
        <v>0</v>
      </c>
      <c r="BG233" s="232">
        <f>IF(N233="zákl. přenesená",J233,0)</f>
        <v>0</v>
      </c>
      <c r="BH233" s="232">
        <f>IF(N233="sníž. přenesená",J233,0)</f>
        <v>0</v>
      </c>
      <c r="BI233" s="232">
        <f>IF(N233="nulová",J233,0)</f>
        <v>0</v>
      </c>
      <c r="BJ233" s="17" t="s">
        <v>83</v>
      </c>
      <c r="BK233" s="232">
        <f>ROUND(I233*H233,2)</f>
        <v>0</v>
      </c>
      <c r="BL233" s="17" t="s">
        <v>216</v>
      </c>
      <c r="BM233" s="231" t="s">
        <v>842</v>
      </c>
    </row>
    <row r="234" s="12" customFormat="1" ht="22.8" customHeight="1">
      <c r="A234" s="12"/>
      <c r="B234" s="203"/>
      <c r="C234" s="204"/>
      <c r="D234" s="205" t="s">
        <v>74</v>
      </c>
      <c r="E234" s="217" t="s">
        <v>843</v>
      </c>
      <c r="F234" s="217" t="s">
        <v>844</v>
      </c>
      <c r="G234" s="204"/>
      <c r="H234" s="204"/>
      <c r="I234" s="207"/>
      <c r="J234" s="218">
        <f>BK234</f>
        <v>0</v>
      </c>
      <c r="K234" s="204"/>
      <c r="L234" s="209"/>
      <c r="M234" s="210"/>
      <c r="N234" s="211"/>
      <c r="O234" s="211"/>
      <c r="P234" s="212">
        <f>SUM(P235:P244)</f>
        <v>0</v>
      </c>
      <c r="Q234" s="211"/>
      <c r="R234" s="212">
        <f>SUM(R235:R244)</f>
        <v>0.01516</v>
      </c>
      <c r="S234" s="211"/>
      <c r="T234" s="213">
        <f>SUM(T235:T244)</f>
        <v>0</v>
      </c>
      <c r="U234" s="12"/>
      <c r="V234" s="12"/>
      <c r="W234" s="12"/>
      <c r="X234" s="12"/>
      <c r="Y234" s="12"/>
      <c r="Z234" s="12"/>
      <c r="AA234" s="12"/>
      <c r="AB234" s="12"/>
      <c r="AC234" s="12"/>
      <c r="AD234" s="12"/>
      <c r="AE234" s="12"/>
      <c r="AR234" s="214" t="s">
        <v>85</v>
      </c>
      <c r="AT234" s="215" t="s">
        <v>74</v>
      </c>
      <c r="AU234" s="215" t="s">
        <v>83</v>
      </c>
      <c r="AY234" s="214" t="s">
        <v>136</v>
      </c>
      <c r="BK234" s="216">
        <f>SUM(BK235:BK244)</f>
        <v>0</v>
      </c>
    </row>
    <row r="235" s="2" customFormat="1" ht="16.5" customHeight="1">
      <c r="A235" s="38"/>
      <c r="B235" s="39"/>
      <c r="C235" s="219" t="s">
        <v>569</v>
      </c>
      <c r="D235" s="219" t="s">
        <v>139</v>
      </c>
      <c r="E235" s="220" t="s">
        <v>845</v>
      </c>
      <c r="F235" s="221" t="s">
        <v>846</v>
      </c>
      <c r="G235" s="222" t="s">
        <v>384</v>
      </c>
      <c r="H235" s="223">
        <v>1</v>
      </c>
      <c r="I235" s="224"/>
      <c r="J235" s="225">
        <f>ROUND(I235*H235,2)</f>
        <v>0</v>
      </c>
      <c r="K235" s="226"/>
      <c r="L235" s="44"/>
      <c r="M235" s="227" t="s">
        <v>1</v>
      </c>
      <c r="N235" s="228" t="s">
        <v>40</v>
      </c>
      <c r="O235" s="91"/>
      <c r="P235" s="229">
        <f>O235*H235</f>
        <v>0</v>
      </c>
      <c r="Q235" s="229">
        <v>0</v>
      </c>
      <c r="R235" s="229">
        <f>Q235*H235</f>
        <v>0</v>
      </c>
      <c r="S235" s="229">
        <v>0</v>
      </c>
      <c r="T235" s="230">
        <f>S235*H235</f>
        <v>0</v>
      </c>
      <c r="U235" s="38"/>
      <c r="V235" s="38"/>
      <c r="W235" s="38"/>
      <c r="X235" s="38"/>
      <c r="Y235" s="38"/>
      <c r="Z235" s="38"/>
      <c r="AA235" s="38"/>
      <c r="AB235" s="38"/>
      <c r="AC235" s="38"/>
      <c r="AD235" s="38"/>
      <c r="AE235" s="38"/>
      <c r="AR235" s="231" t="s">
        <v>216</v>
      </c>
      <c r="AT235" s="231" t="s">
        <v>139</v>
      </c>
      <c r="AU235" s="231" t="s">
        <v>85</v>
      </c>
      <c r="AY235" s="17" t="s">
        <v>136</v>
      </c>
      <c r="BE235" s="232">
        <f>IF(N235="základní",J235,0)</f>
        <v>0</v>
      </c>
      <c r="BF235" s="232">
        <f>IF(N235="snížená",J235,0)</f>
        <v>0</v>
      </c>
      <c r="BG235" s="232">
        <f>IF(N235="zákl. přenesená",J235,0)</f>
        <v>0</v>
      </c>
      <c r="BH235" s="232">
        <f>IF(N235="sníž. přenesená",J235,0)</f>
        <v>0</v>
      </c>
      <c r="BI235" s="232">
        <f>IF(N235="nulová",J235,0)</f>
        <v>0</v>
      </c>
      <c r="BJ235" s="17" t="s">
        <v>83</v>
      </c>
      <c r="BK235" s="232">
        <f>ROUND(I235*H235,2)</f>
        <v>0</v>
      </c>
      <c r="BL235" s="17" t="s">
        <v>216</v>
      </c>
      <c r="BM235" s="231" t="s">
        <v>847</v>
      </c>
    </row>
    <row r="236" s="2" customFormat="1" ht="24.15" customHeight="1">
      <c r="A236" s="38"/>
      <c r="B236" s="39"/>
      <c r="C236" s="219" t="s">
        <v>848</v>
      </c>
      <c r="D236" s="219" t="s">
        <v>139</v>
      </c>
      <c r="E236" s="220" t="s">
        <v>849</v>
      </c>
      <c r="F236" s="221" t="s">
        <v>850</v>
      </c>
      <c r="G236" s="222" t="s">
        <v>384</v>
      </c>
      <c r="H236" s="223">
        <v>1</v>
      </c>
      <c r="I236" s="224"/>
      <c r="J236" s="225">
        <f>ROUND(I236*H236,2)</f>
        <v>0</v>
      </c>
      <c r="K236" s="226"/>
      <c r="L236" s="44"/>
      <c r="M236" s="227" t="s">
        <v>1</v>
      </c>
      <c r="N236" s="228" t="s">
        <v>40</v>
      </c>
      <c r="O236" s="91"/>
      <c r="P236" s="229">
        <f>O236*H236</f>
        <v>0</v>
      </c>
      <c r="Q236" s="229">
        <v>0</v>
      </c>
      <c r="R236" s="229">
        <f>Q236*H236</f>
        <v>0</v>
      </c>
      <c r="S236" s="229">
        <v>0</v>
      </c>
      <c r="T236" s="230">
        <f>S236*H236</f>
        <v>0</v>
      </c>
      <c r="U236" s="38"/>
      <c r="V236" s="38"/>
      <c r="W236" s="38"/>
      <c r="X236" s="38"/>
      <c r="Y236" s="38"/>
      <c r="Z236" s="38"/>
      <c r="AA236" s="38"/>
      <c r="AB236" s="38"/>
      <c r="AC236" s="38"/>
      <c r="AD236" s="38"/>
      <c r="AE236" s="38"/>
      <c r="AR236" s="231" t="s">
        <v>216</v>
      </c>
      <c r="AT236" s="231" t="s">
        <v>139</v>
      </c>
      <c r="AU236" s="231" t="s">
        <v>85</v>
      </c>
      <c r="AY236" s="17" t="s">
        <v>136</v>
      </c>
      <c r="BE236" s="232">
        <f>IF(N236="základní",J236,0)</f>
        <v>0</v>
      </c>
      <c r="BF236" s="232">
        <f>IF(N236="snížená",J236,0)</f>
        <v>0</v>
      </c>
      <c r="BG236" s="232">
        <f>IF(N236="zákl. přenesená",J236,0)</f>
        <v>0</v>
      </c>
      <c r="BH236" s="232">
        <f>IF(N236="sníž. přenesená",J236,0)</f>
        <v>0</v>
      </c>
      <c r="BI236" s="232">
        <f>IF(N236="nulová",J236,0)</f>
        <v>0</v>
      </c>
      <c r="BJ236" s="17" t="s">
        <v>83</v>
      </c>
      <c r="BK236" s="232">
        <f>ROUND(I236*H236,2)</f>
        <v>0</v>
      </c>
      <c r="BL236" s="17" t="s">
        <v>216</v>
      </c>
      <c r="BM236" s="231" t="s">
        <v>851</v>
      </c>
    </row>
    <row r="237" s="2" customFormat="1" ht="16.5" customHeight="1">
      <c r="A237" s="38"/>
      <c r="B237" s="39"/>
      <c r="C237" s="219" t="s">
        <v>852</v>
      </c>
      <c r="D237" s="219" t="s">
        <v>139</v>
      </c>
      <c r="E237" s="220" t="s">
        <v>853</v>
      </c>
      <c r="F237" s="221" t="s">
        <v>854</v>
      </c>
      <c r="G237" s="222" t="s">
        <v>163</v>
      </c>
      <c r="H237" s="223">
        <v>2</v>
      </c>
      <c r="I237" s="224"/>
      <c r="J237" s="225">
        <f>ROUND(I237*H237,2)</f>
        <v>0</v>
      </c>
      <c r="K237" s="226"/>
      <c r="L237" s="44"/>
      <c r="M237" s="227" t="s">
        <v>1</v>
      </c>
      <c r="N237" s="228" t="s">
        <v>40</v>
      </c>
      <c r="O237" s="91"/>
      <c r="P237" s="229">
        <f>O237*H237</f>
        <v>0</v>
      </c>
      <c r="Q237" s="229">
        <v>0</v>
      </c>
      <c r="R237" s="229">
        <f>Q237*H237</f>
        <v>0</v>
      </c>
      <c r="S237" s="229">
        <v>0</v>
      </c>
      <c r="T237" s="230">
        <f>S237*H237</f>
        <v>0</v>
      </c>
      <c r="U237" s="38"/>
      <c r="V237" s="38"/>
      <c r="W237" s="38"/>
      <c r="X237" s="38"/>
      <c r="Y237" s="38"/>
      <c r="Z237" s="38"/>
      <c r="AA237" s="38"/>
      <c r="AB237" s="38"/>
      <c r="AC237" s="38"/>
      <c r="AD237" s="38"/>
      <c r="AE237" s="38"/>
      <c r="AR237" s="231" t="s">
        <v>216</v>
      </c>
      <c r="AT237" s="231" t="s">
        <v>139</v>
      </c>
      <c r="AU237" s="231" t="s">
        <v>85</v>
      </c>
      <c r="AY237" s="17" t="s">
        <v>136</v>
      </c>
      <c r="BE237" s="232">
        <f>IF(N237="základní",J237,0)</f>
        <v>0</v>
      </c>
      <c r="BF237" s="232">
        <f>IF(N237="snížená",J237,0)</f>
        <v>0</v>
      </c>
      <c r="BG237" s="232">
        <f>IF(N237="zákl. přenesená",J237,0)</f>
        <v>0</v>
      </c>
      <c r="BH237" s="232">
        <f>IF(N237="sníž. přenesená",J237,0)</f>
        <v>0</v>
      </c>
      <c r="BI237" s="232">
        <f>IF(N237="nulová",J237,0)</f>
        <v>0</v>
      </c>
      <c r="BJ237" s="17" t="s">
        <v>83</v>
      </c>
      <c r="BK237" s="232">
        <f>ROUND(I237*H237,2)</f>
        <v>0</v>
      </c>
      <c r="BL237" s="17" t="s">
        <v>216</v>
      </c>
      <c r="BM237" s="231" t="s">
        <v>855</v>
      </c>
    </row>
    <row r="238" s="2" customFormat="1" ht="24.15" customHeight="1">
      <c r="A238" s="38"/>
      <c r="B238" s="39"/>
      <c r="C238" s="266" t="s">
        <v>856</v>
      </c>
      <c r="D238" s="266" t="s">
        <v>330</v>
      </c>
      <c r="E238" s="267" t="s">
        <v>857</v>
      </c>
      <c r="F238" s="268" t="s">
        <v>858</v>
      </c>
      <c r="G238" s="269" t="s">
        <v>163</v>
      </c>
      <c r="H238" s="270">
        <v>2</v>
      </c>
      <c r="I238" s="271"/>
      <c r="J238" s="272">
        <f>ROUND(I238*H238,2)</f>
        <v>0</v>
      </c>
      <c r="K238" s="273"/>
      <c r="L238" s="274"/>
      <c r="M238" s="275" t="s">
        <v>1</v>
      </c>
      <c r="N238" s="276" t="s">
        <v>40</v>
      </c>
      <c r="O238" s="91"/>
      <c r="P238" s="229">
        <f>O238*H238</f>
        <v>0</v>
      </c>
      <c r="Q238" s="229">
        <v>0</v>
      </c>
      <c r="R238" s="229">
        <f>Q238*H238</f>
        <v>0</v>
      </c>
      <c r="S238" s="229">
        <v>0</v>
      </c>
      <c r="T238" s="230">
        <f>S238*H238</f>
        <v>0</v>
      </c>
      <c r="U238" s="38"/>
      <c r="V238" s="38"/>
      <c r="W238" s="38"/>
      <c r="X238" s="38"/>
      <c r="Y238" s="38"/>
      <c r="Z238" s="38"/>
      <c r="AA238" s="38"/>
      <c r="AB238" s="38"/>
      <c r="AC238" s="38"/>
      <c r="AD238" s="38"/>
      <c r="AE238" s="38"/>
      <c r="AR238" s="231" t="s">
        <v>302</v>
      </c>
      <c r="AT238" s="231" t="s">
        <v>330</v>
      </c>
      <c r="AU238" s="231" t="s">
        <v>85</v>
      </c>
      <c r="AY238" s="17" t="s">
        <v>136</v>
      </c>
      <c r="BE238" s="232">
        <f>IF(N238="základní",J238,0)</f>
        <v>0</v>
      </c>
      <c r="BF238" s="232">
        <f>IF(N238="snížená",J238,0)</f>
        <v>0</v>
      </c>
      <c r="BG238" s="232">
        <f>IF(N238="zákl. přenesená",J238,0)</f>
        <v>0</v>
      </c>
      <c r="BH238" s="232">
        <f>IF(N238="sníž. přenesená",J238,0)</f>
        <v>0</v>
      </c>
      <c r="BI238" s="232">
        <f>IF(N238="nulová",J238,0)</f>
        <v>0</v>
      </c>
      <c r="BJ238" s="17" t="s">
        <v>83</v>
      </c>
      <c r="BK238" s="232">
        <f>ROUND(I238*H238,2)</f>
        <v>0</v>
      </c>
      <c r="BL238" s="17" t="s">
        <v>216</v>
      </c>
      <c r="BM238" s="231" t="s">
        <v>859</v>
      </c>
    </row>
    <row r="239" s="2" customFormat="1" ht="37.8" customHeight="1">
      <c r="A239" s="38"/>
      <c r="B239" s="39"/>
      <c r="C239" s="219" t="s">
        <v>860</v>
      </c>
      <c r="D239" s="219" t="s">
        <v>139</v>
      </c>
      <c r="E239" s="220" t="s">
        <v>861</v>
      </c>
      <c r="F239" s="221" t="s">
        <v>862</v>
      </c>
      <c r="G239" s="222" t="s">
        <v>230</v>
      </c>
      <c r="H239" s="223">
        <v>4</v>
      </c>
      <c r="I239" s="224"/>
      <c r="J239" s="225">
        <f>ROUND(I239*H239,2)</f>
        <v>0</v>
      </c>
      <c r="K239" s="226"/>
      <c r="L239" s="44"/>
      <c r="M239" s="227" t="s">
        <v>1</v>
      </c>
      <c r="N239" s="228" t="s">
        <v>40</v>
      </c>
      <c r="O239" s="91"/>
      <c r="P239" s="229">
        <f>O239*H239</f>
        <v>0</v>
      </c>
      <c r="Q239" s="229">
        <v>0.0034399999999999999</v>
      </c>
      <c r="R239" s="229">
        <f>Q239*H239</f>
        <v>0.01376</v>
      </c>
      <c r="S239" s="229">
        <v>0</v>
      </c>
      <c r="T239" s="230">
        <f>S239*H239</f>
        <v>0</v>
      </c>
      <c r="U239" s="38"/>
      <c r="V239" s="38"/>
      <c r="W239" s="38"/>
      <c r="X239" s="38"/>
      <c r="Y239" s="38"/>
      <c r="Z239" s="38"/>
      <c r="AA239" s="38"/>
      <c r="AB239" s="38"/>
      <c r="AC239" s="38"/>
      <c r="AD239" s="38"/>
      <c r="AE239" s="38"/>
      <c r="AR239" s="231" t="s">
        <v>216</v>
      </c>
      <c r="AT239" s="231" t="s">
        <v>139</v>
      </c>
      <c r="AU239" s="231" t="s">
        <v>85</v>
      </c>
      <c r="AY239" s="17" t="s">
        <v>136</v>
      </c>
      <c r="BE239" s="232">
        <f>IF(N239="základní",J239,0)</f>
        <v>0</v>
      </c>
      <c r="BF239" s="232">
        <f>IF(N239="snížená",J239,0)</f>
        <v>0</v>
      </c>
      <c r="BG239" s="232">
        <f>IF(N239="zákl. přenesená",J239,0)</f>
        <v>0</v>
      </c>
      <c r="BH239" s="232">
        <f>IF(N239="sníž. přenesená",J239,0)</f>
        <v>0</v>
      </c>
      <c r="BI239" s="232">
        <f>IF(N239="nulová",J239,0)</f>
        <v>0</v>
      </c>
      <c r="BJ239" s="17" t="s">
        <v>83</v>
      </c>
      <c r="BK239" s="232">
        <f>ROUND(I239*H239,2)</f>
        <v>0</v>
      </c>
      <c r="BL239" s="17" t="s">
        <v>216</v>
      </c>
      <c r="BM239" s="231" t="s">
        <v>863</v>
      </c>
    </row>
    <row r="240" s="2" customFormat="1" ht="37.8" customHeight="1">
      <c r="A240" s="38"/>
      <c r="B240" s="39"/>
      <c r="C240" s="219" t="s">
        <v>864</v>
      </c>
      <c r="D240" s="219" t="s">
        <v>139</v>
      </c>
      <c r="E240" s="220" t="s">
        <v>865</v>
      </c>
      <c r="F240" s="221" t="s">
        <v>866</v>
      </c>
      <c r="G240" s="222" t="s">
        <v>163</v>
      </c>
      <c r="H240" s="223">
        <v>2</v>
      </c>
      <c r="I240" s="224"/>
      <c r="J240" s="225">
        <f>ROUND(I240*H240,2)</f>
        <v>0</v>
      </c>
      <c r="K240" s="226"/>
      <c r="L240" s="44"/>
      <c r="M240" s="227" t="s">
        <v>1</v>
      </c>
      <c r="N240" s="228" t="s">
        <v>40</v>
      </c>
      <c r="O240" s="91"/>
      <c r="P240" s="229">
        <f>O240*H240</f>
        <v>0</v>
      </c>
      <c r="Q240" s="229">
        <v>0</v>
      </c>
      <c r="R240" s="229">
        <f>Q240*H240</f>
        <v>0</v>
      </c>
      <c r="S240" s="229">
        <v>0</v>
      </c>
      <c r="T240" s="230">
        <f>S240*H240</f>
        <v>0</v>
      </c>
      <c r="U240" s="38"/>
      <c r="V240" s="38"/>
      <c r="W240" s="38"/>
      <c r="X240" s="38"/>
      <c r="Y240" s="38"/>
      <c r="Z240" s="38"/>
      <c r="AA240" s="38"/>
      <c r="AB240" s="38"/>
      <c r="AC240" s="38"/>
      <c r="AD240" s="38"/>
      <c r="AE240" s="38"/>
      <c r="AR240" s="231" t="s">
        <v>216</v>
      </c>
      <c r="AT240" s="231" t="s">
        <v>139</v>
      </c>
      <c r="AU240" s="231" t="s">
        <v>85</v>
      </c>
      <c r="AY240" s="17" t="s">
        <v>136</v>
      </c>
      <c r="BE240" s="232">
        <f>IF(N240="základní",J240,0)</f>
        <v>0</v>
      </c>
      <c r="BF240" s="232">
        <f>IF(N240="snížená",J240,0)</f>
        <v>0</v>
      </c>
      <c r="BG240" s="232">
        <f>IF(N240="zákl. přenesená",J240,0)</f>
        <v>0</v>
      </c>
      <c r="BH240" s="232">
        <f>IF(N240="sníž. přenesená",J240,0)</f>
        <v>0</v>
      </c>
      <c r="BI240" s="232">
        <f>IF(N240="nulová",J240,0)</f>
        <v>0</v>
      </c>
      <c r="BJ240" s="17" t="s">
        <v>83</v>
      </c>
      <c r="BK240" s="232">
        <f>ROUND(I240*H240,2)</f>
        <v>0</v>
      </c>
      <c r="BL240" s="17" t="s">
        <v>216</v>
      </c>
      <c r="BM240" s="231" t="s">
        <v>867</v>
      </c>
    </row>
    <row r="241" s="2" customFormat="1" ht="24.15" customHeight="1">
      <c r="A241" s="38"/>
      <c r="B241" s="39"/>
      <c r="C241" s="266" t="s">
        <v>868</v>
      </c>
      <c r="D241" s="266" t="s">
        <v>330</v>
      </c>
      <c r="E241" s="267" t="s">
        <v>869</v>
      </c>
      <c r="F241" s="268" t="s">
        <v>870</v>
      </c>
      <c r="G241" s="269" t="s">
        <v>163</v>
      </c>
      <c r="H241" s="270">
        <v>1</v>
      </c>
      <c r="I241" s="271"/>
      <c r="J241" s="272">
        <f>ROUND(I241*H241,2)</f>
        <v>0</v>
      </c>
      <c r="K241" s="273"/>
      <c r="L241" s="274"/>
      <c r="M241" s="275" t="s">
        <v>1</v>
      </c>
      <c r="N241" s="276" t="s">
        <v>40</v>
      </c>
      <c r="O241" s="91"/>
      <c r="P241" s="229">
        <f>O241*H241</f>
        <v>0</v>
      </c>
      <c r="Q241" s="229">
        <v>0.0014</v>
      </c>
      <c r="R241" s="229">
        <f>Q241*H241</f>
        <v>0.0014</v>
      </c>
      <c r="S241" s="229">
        <v>0</v>
      </c>
      <c r="T241" s="230">
        <f>S241*H241</f>
        <v>0</v>
      </c>
      <c r="U241" s="38"/>
      <c r="V241" s="38"/>
      <c r="W241" s="38"/>
      <c r="X241" s="38"/>
      <c r="Y241" s="38"/>
      <c r="Z241" s="38"/>
      <c r="AA241" s="38"/>
      <c r="AB241" s="38"/>
      <c r="AC241" s="38"/>
      <c r="AD241" s="38"/>
      <c r="AE241" s="38"/>
      <c r="AR241" s="231" t="s">
        <v>302</v>
      </c>
      <c r="AT241" s="231" t="s">
        <v>330</v>
      </c>
      <c r="AU241" s="231" t="s">
        <v>85</v>
      </c>
      <c r="AY241" s="17" t="s">
        <v>136</v>
      </c>
      <c r="BE241" s="232">
        <f>IF(N241="základní",J241,0)</f>
        <v>0</v>
      </c>
      <c r="BF241" s="232">
        <f>IF(N241="snížená",J241,0)</f>
        <v>0</v>
      </c>
      <c r="BG241" s="232">
        <f>IF(N241="zákl. přenesená",J241,0)</f>
        <v>0</v>
      </c>
      <c r="BH241" s="232">
        <f>IF(N241="sníž. přenesená",J241,0)</f>
        <v>0</v>
      </c>
      <c r="BI241" s="232">
        <f>IF(N241="nulová",J241,0)</f>
        <v>0</v>
      </c>
      <c r="BJ241" s="17" t="s">
        <v>83</v>
      </c>
      <c r="BK241" s="232">
        <f>ROUND(I241*H241,2)</f>
        <v>0</v>
      </c>
      <c r="BL241" s="17" t="s">
        <v>216</v>
      </c>
      <c r="BM241" s="231" t="s">
        <v>871</v>
      </c>
    </row>
    <row r="242" s="2" customFormat="1" ht="24.15" customHeight="1">
      <c r="A242" s="38"/>
      <c r="B242" s="39"/>
      <c r="C242" s="266" t="s">
        <v>872</v>
      </c>
      <c r="D242" s="266" t="s">
        <v>330</v>
      </c>
      <c r="E242" s="267" t="s">
        <v>873</v>
      </c>
      <c r="F242" s="268" t="s">
        <v>874</v>
      </c>
      <c r="G242" s="269" t="s">
        <v>163</v>
      </c>
      <c r="H242" s="270">
        <v>1</v>
      </c>
      <c r="I242" s="271"/>
      <c r="J242" s="272">
        <f>ROUND(I242*H242,2)</f>
        <v>0</v>
      </c>
      <c r="K242" s="273"/>
      <c r="L242" s="274"/>
      <c r="M242" s="275" t="s">
        <v>1</v>
      </c>
      <c r="N242" s="276" t="s">
        <v>40</v>
      </c>
      <c r="O242" s="91"/>
      <c r="P242" s="229">
        <f>O242*H242</f>
        <v>0</v>
      </c>
      <c r="Q242" s="229">
        <v>0</v>
      </c>
      <c r="R242" s="229">
        <f>Q242*H242</f>
        <v>0</v>
      </c>
      <c r="S242" s="229">
        <v>0</v>
      </c>
      <c r="T242" s="230">
        <f>S242*H242</f>
        <v>0</v>
      </c>
      <c r="U242" s="38"/>
      <c r="V242" s="38"/>
      <c r="W242" s="38"/>
      <c r="X242" s="38"/>
      <c r="Y242" s="38"/>
      <c r="Z242" s="38"/>
      <c r="AA242" s="38"/>
      <c r="AB242" s="38"/>
      <c r="AC242" s="38"/>
      <c r="AD242" s="38"/>
      <c r="AE242" s="38"/>
      <c r="AR242" s="231" t="s">
        <v>302</v>
      </c>
      <c r="AT242" s="231" t="s">
        <v>330</v>
      </c>
      <c r="AU242" s="231" t="s">
        <v>85</v>
      </c>
      <c r="AY242" s="17" t="s">
        <v>136</v>
      </c>
      <c r="BE242" s="232">
        <f>IF(N242="základní",J242,0)</f>
        <v>0</v>
      </c>
      <c r="BF242" s="232">
        <f>IF(N242="snížená",J242,0)</f>
        <v>0</v>
      </c>
      <c r="BG242" s="232">
        <f>IF(N242="zákl. přenesená",J242,0)</f>
        <v>0</v>
      </c>
      <c r="BH242" s="232">
        <f>IF(N242="sníž. přenesená",J242,0)</f>
        <v>0</v>
      </c>
      <c r="BI242" s="232">
        <f>IF(N242="nulová",J242,0)</f>
        <v>0</v>
      </c>
      <c r="BJ242" s="17" t="s">
        <v>83</v>
      </c>
      <c r="BK242" s="232">
        <f>ROUND(I242*H242,2)</f>
        <v>0</v>
      </c>
      <c r="BL242" s="17" t="s">
        <v>216</v>
      </c>
      <c r="BM242" s="231" t="s">
        <v>875</v>
      </c>
    </row>
    <row r="243" s="2" customFormat="1" ht="21.75" customHeight="1">
      <c r="A243" s="38"/>
      <c r="B243" s="39"/>
      <c r="C243" s="219" t="s">
        <v>876</v>
      </c>
      <c r="D243" s="219" t="s">
        <v>139</v>
      </c>
      <c r="E243" s="220" t="s">
        <v>877</v>
      </c>
      <c r="F243" s="221" t="s">
        <v>878</v>
      </c>
      <c r="G243" s="222" t="s">
        <v>163</v>
      </c>
      <c r="H243" s="223">
        <v>1</v>
      </c>
      <c r="I243" s="224"/>
      <c r="J243" s="225">
        <f>ROUND(I243*H243,2)</f>
        <v>0</v>
      </c>
      <c r="K243" s="226"/>
      <c r="L243" s="44"/>
      <c r="M243" s="227" t="s">
        <v>1</v>
      </c>
      <c r="N243" s="228" t="s">
        <v>40</v>
      </c>
      <c r="O243" s="91"/>
      <c r="P243" s="229">
        <f>O243*H243</f>
        <v>0</v>
      </c>
      <c r="Q243" s="229">
        <v>0</v>
      </c>
      <c r="R243" s="229">
        <f>Q243*H243</f>
        <v>0</v>
      </c>
      <c r="S243" s="229">
        <v>0</v>
      </c>
      <c r="T243" s="230">
        <f>S243*H243</f>
        <v>0</v>
      </c>
      <c r="U243" s="38"/>
      <c r="V243" s="38"/>
      <c r="W243" s="38"/>
      <c r="X243" s="38"/>
      <c r="Y243" s="38"/>
      <c r="Z243" s="38"/>
      <c r="AA243" s="38"/>
      <c r="AB243" s="38"/>
      <c r="AC243" s="38"/>
      <c r="AD243" s="38"/>
      <c r="AE243" s="38"/>
      <c r="AR243" s="231" t="s">
        <v>216</v>
      </c>
      <c r="AT243" s="231" t="s">
        <v>139</v>
      </c>
      <c r="AU243" s="231" t="s">
        <v>85</v>
      </c>
      <c r="AY243" s="17" t="s">
        <v>136</v>
      </c>
      <c r="BE243" s="232">
        <f>IF(N243="základní",J243,0)</f>
        <v>0</v>
      </c>
      <c r="BF243" s="232">
        <f>IF(N243="snížená",J243,0)</f>
        <v>0</v>
      </c>
      <c r="BG243" s="232">
        <f>IF(N243="zákl. přenesená",J243,0)</f>
        <v>0</v>
      </c>
      <c r="BH243" s="232">
        <f>IF(N243="sníž. přenesená",J243,0)</f>
        <v>0</v>
      </c>
      <c r="BI243" s="232">
        <f>IF(N243="nulová",J243,0)</f>
        <v>0</v>
      </c>
      <c r="BJ243" s="17" t="s">
        <v>83</v>
      </c>
      <c r="BK243" s="232">
        <f>ROUND(I243*H243,2)</f>
        <v>0</v>
      </c>
      <c r="BL243" s="17" t="s">
        <v>216</v>
      </c>
      <c r="BM243" s="231" t="s">
        <v>879</v>
      </c>
    </row>
    <row r="244" s="2" customFormat="1" ht="24.15" customHeight="1">
      <c r="A244" s="38"/>
      <c r="B244" s="39"/>
      <c r="C244" s="219" t="s">
        <v>880</v>
      </c>
      <c r="D244" s="219" t="s">
        <v>139</v>
      </c>
      <c r="E244" s="220" t="s">
        <v>881</v>
      </c>
      <c r="F244" s="221" t="s">
        <v>882</v>
      </c>
      <c r="G244" s="222" t="s">
        <v>339</v>
      </c>
      <c r="H244" s="281"/>
      <c r="I244" s="224"/>
      <c r="J244" s="225">
        <f>ROUND(I244*H244,2)</f>
        <v>0</v>
      </c>
      <c r="K244" s="226"/>
      <c r="L244" s="44"/>
      <c r="M244" s="227" t="s">
        <v>1</v>
      </c>
      <c r="N244" s="228" t="s">
        <v>40</v>
      </c>
      <c r="O244" s="91"/>
      <c r="P244" s="229">
        <f>O244*H244</f>
        <v>0</v>
      </c>
      <c r="Q244" s="229">
        <v>0</v>
      </c>
      <c r="R244" s="229">
        <f>Q244*H244</f>
        <v>0</v>
      </c>
      <c r="S244" s="229">
        <v>0</v>
      </c>
      <c r="T244" s="230">
        <f>S244*H244</f>
        <v>0</v>
      </c>
      <c r="U244" s="38"/>
      <c r="V244" s="38"/>
      <c r="W244" s="38"/>
      <c r="X244" s="38"/>
      <c r="Y244" s="38"/>
      <c r="Z244" s="38"/>
      <c r="AA244" s="38"/>
      <c r="AB244" s="38"/>
      <c r="AC244" s="38"/>
      <c r="AD244" s="38"/>
      <c r="AE244" s="38"/>
      <c r="AR244" s="231" t="s">
        <v>216</v>
      </c>
      <c r="AT244" s="231" t="s">
        <v>139</v>
      </c>
      <c r="AU244" s="231" t="s">
        <v>85</v>
      </c>
      <c r="AY244" s="17" t="s">
        <v>136</v>
      </c>
      <c r="BE244" s="232">
        <f>IF(N244="základní",J244,0)</f>
        <v>0</v>
      </c>
      <c r="BF244" s="232">
        <f>IF(N244="snížená",J244,0)</f>
        <v>0</v>
      </c>
      <c r="BG244" s="232">
        <f>IF(N244="zákl. přenesená",J244,0)</f>
        <v>0</v>
      </c>
      <c r="BH244" s="232">
        <f>IF(N244="sníž. přenesená",J244,0)</f>
        <v>0</v>
      </c>
      <c r="BI244" s="232">
        <f>IF(N244="nulová",J244,0)</f>
        <v>0</v>
      </c>
      <c r="BJ244" s="17" t="s">
        <v>83</v>
      </c>
      <c r="BK244" s="232">
        <f>ROUND(I244*H244,2)</f>
        <v>0</v>
      </c>
      <c r="BL244" s="17" t="s">
        <v>216</v>
      </c>
      <c r="BM244" s="231" t="s">
        <v>883</v>
      </c>
    </row>
    <row r="245" s="12" customFormat="1" ht="22.8" customHeight="1">
      <c r="A245" s="12"/>
      <c r="B245" s="203"/>
      <c r="C245" s="204"/>
      <c r="D245" s="205" t="s">
        <v>74</v>
      </c>
      <c r="E245" s="217" t="s">
        <v>515</v>
      </c>
      <c r="F245" s="217" t="s">
        <v>516</v>
      </c>
      <c r="G245" s="204"/>
      <c r="H245" s="204"/>
      <c r="I245" s="207"/>
      <c r="J245" s="218">
        <f>BK245</f>
        <v>0</v>
      </c>
      <c r="K245" s="204"/>
      <c r="L245" s="209"/>
      <c r="M245" s="210"/>
      <c r="N245" s="211"/>
      <c r="O245" s="211"/>
      <c r="P245" s="212">
        <f>P246</f>
        <v>0</v>
      </c>
      <c r="Q245" s="211"/>
      <c r="R245" s="212">
        <f>R246</f>
        <v>0</v>
      </c>
      <c r="S245" s="211"/>
      <c r="T245" s="213">
        <f>T246</f>
        <v>0</v>
      </c>
      <c r="U245" s="12"/>
      <c r="V245" s="12"/>
      <c r="W245" s="12"/>
      <c r="X245" s="12"/>
      <c r="Y245" s="12"/>
      <c r="Z245" s="12"/>
      <c r="AA245" s="12"/>
      <c r="AB245" s="12"/>
      <c r="AC245" s="12"/>
      <c r="AD245" s="12"/>
      <c r="AE245" s="12"/>
      <c r="AR245" s="214" t="s">
        <v>85</v>
      </c>
      <c r="AT245" s="215" t="s">
        <v>74</v>
      </c>
      <c r="AU245" s="215" t="s">
        <v>83</v>
      </c>
      <c r="AY245" s="214" t="s">
        <v>136</v>
      </c>
      <c r="BK245" s="216">
        <f>BK246</f>
        <v>0</v>
      </c>
    </row>
    <row r="246" s="2" customFormat="1" ht="33" customHeight="1">
      <c r="A246" s="38"/>
      <c r="B246" s="39"/>
      <c r="C246" s="219" t="s">
        <v>884</v>
      </c>
      <c r="D246" s="219" t="s">
        <v>139</v>
      </c>
      <c r="E246" s="220" t="s">
        <v>885</v>
      </c>
      <c r="F246" s="221" t="s">
        <v>886</v>
      </c>
      <c r="G246" s="222" t="s">
        <v>230</v>
      </c>
      <c r="H246" s="223">
        <v>58</v>
      </c>
      <c r="I246" s="224"/>
      <c r="J246" s="225">
        <f>ROUND(I246*H246,2)</f>
        <v>0</v>
      </c>
      <c r="K246" s="226"/>
      <c r="L246" s="44"/>
      <c r="M246" s="227" t="s">
        <v>1</v>
      </c>
      <c r="N246" s="228" t="s">
        <v>40</v>
      </c>
      <c r="O246" s="91"/>
      <c r="P246" s="229">
        <f>O246*H246</f>
        <v>0</v>
      </c>
      <c r="Q246" s="229">
        <v>0</v>
      </c>
      <c r="R246" s="229">
        <f>Q246*H246</f>
        <v>0</v>
      </c>
      <c r="S246" s="229">
        <v>0</v>
      </c>
      <c r="T246" s="230">
        <f>S246*H246</f>
        <v>0</v>
      </c>
      <c r="U246" s="38"/>
      <c r="V246" s="38"/>
      <c r="W246" s="38"/>
      <c r="X246" s="38"/>
      <c r="Y246" s="38"/>
      <c r="Z246" s="38"/>
      <c r="AA246" s="38"/>
      <c r="AB246" s="38"/>
      <c r="AC246" s="38"/>
      <c r="AD246" s="38"/>
      <c r="AE246" s="38"/>
      <c r="AR246" s="231" t="s">
        <v>216</v>
      </c>
      <c r="AT246" s="231" t="s">
        <v>139</v>
      </c>
      <c r="AU246" s="231" t="s">
        <v>85</v>
      </c>
      <c r="AY246" s="17" t="s">
        <v>136</v>
      </c>
      <c r="BE246" s="232">
        <f>IF(N246="základní",J246,0)</f>
        <v>0</v>
      </c>
      <c r="BF246" s="232">
        <f>IF(N246="snížená",J246,0)</f>
        <v>0</v>
      </c>
      <c r="BG246" s="232">
        <f>IF(N246="zákl. přenesená",J246,0)</f>
        <v>0</v>
      </c>
      <c r="BH246" s="232">
        <f>IF(N246="sníž. přenesená",J246,0)</f>
        <v>0</v>
      </c>
      <c r="BI246" s="232">
        <f>IF(N246="nulová",J246,0)</f>
        <v>0</v>
      </c>
      <c r="BJ246" s="17" t="s">
        <v>83</v>
      </c>
      <c r="BK246" s="232">
        <f>ROUND(I246*H246,2)</f>
        <v>0</v>
      </c>
      <c r="BL246" s="17" t="s">
        <v>216</v>
      </c>
      <c r="BM246" s="231" t="s">
        <v>887</v>
      </c>
    </row>
    <row r="247" s="12" customFormat="1" ht="22.8" customHeight="1">
      <c r="A247" s="12"/>
      <c r="B247" s="203"/>
      <c r="C247" s="204"/>
      <c r="D247" s="205" t="s">
        <v>74</v>
      </c>
      <c r="E247" s="217" t="s">
        <v>567</v>
      </c>
      <c r="F247" s="217" t="s">
        <v>568</v>
      </c>
      <c r="G247" s="204"/>
      <c r="H247" s="204"/>
      <c r="I247" s="207"/>
      <c r="J247" s="218">
        <f>BK247</f>
        <v>0</v>
      </c>
      <c r="K247" s="204"/>
      <c r="L247" s="209"/>
      <c r="M247" s="210"/>
      <c r="N247" s="211"/>
      <c r="O247" s="211"/>
      <c r="P247" s="212">
        <f>P248</f>
        <v>0</v>
      </c>
      <c r="Q247" s="211"/>
      <c r="R247" s="212">
        <f>R248</f>
        <v>0</v>
      </c>
      <c r="S247" s="211"/>
      <c r="T247" s="213">
        <f>T248</f>
        <v>0</v>
      </c>
      <c r="U247" s="12"/>
      <c r="V247" s="12"/>
      <c r="W247" s="12"/>
      <c r="X247" s="12"/>
      <c r="Y247" s="12"/>
      <c r="Z247" s="12"/>
      <c r="AA247" s="12"/>
      <c r="AB247" s="12"/>
      <c r="AC247" s="12"/>
      <c r="AD247" s="12"/>
      <c r="AE247" s="12"/>
      <c r="AR247" s="214" t="s">
        <v>143</v>
      </c>
      <c r="AT247" s="215" t="s">
        <v>74</v>
      </c>
      <c r="AU247" s="215" t="s">
        <v>83</v>
      </c>
      <c r="AY247" s="214" t="s">
        <v>136</v>
      </c>
      <c r="BK247" s="216">
        <f>BK248</f>
        <v>0</v>
      </c>
    </row>
    <row r="248" s="2" customFormat="1" ht="16.5" customHeight="1">
      <c r="A248" s="38"/>
      <c r="B248" s="39"/>
      <c r="C248" s="219" t="s">
        <v>888</v>
      </c>
      <c r="D248" s="219" t="s">
        <v>139</v>
      </c>
      <c r="E248" s="220" t="s">
        <v>85</v>
      </c>
      <c r="F248" s="221" t="s">
        <v>889</v>
      </c>
      <c r="G248" s="222" t="s">
        <v>890</v>
      </c>
      <c r="H248" s="223">
        <v>24</v>
      </c>
      <c r="I248" s="224"/>
      <c r="J248" s="225">
        <f>ROUND(I248*H248,2)</f>
        <v>0</v>
      </c>
      <c r="K248" s="226"/>
      <c r="L248" s="44"/>
      <c r="M248" s="282" t="s">
        <v>1</v>
      </c>
      <c r="N248" s="283" t="s">
        <v>40</v>
      </c>
      <c r="O248" s="284"/>
      <c r="P248" s="285">
        <f>O248*H248</f>
        <v>0</v>
      </c>
      <c r="Q248" s="285">
        <v>0</v>
      </c>
      <c r="R248" s="285">
        <f>Q248*H248</f>
        <v>0</v>
      </c>
      <c r="S248" s="285">
        <v>0</v>
      </c>
      <c r="T248" s="286">
        <f>S248*H248</f>
        <v>0</v>
      </c>
      <c r="U248" s="38"/>
      <c r="V248" s="38"/>
      <c r="W248" s="38"/>
      <c r="X248" s="38"/>
      <c r="Y248" s="38"/>
      <c r="Z248" s="38"/>
      <c r="AA248" s="38"/>
      <c r="AB248" s="38"/>
      <c r="AC248" s="38"/>
      <c r="AD248" s="38"/>
      <c r="AE248" s="38"/>
      <c r="AR248" s="231" t="s">
        <v>891</v>
      </c>
      <c r="AT248" s="231" t="s">
        <v>139</v>
      </c>
      <c r="AU248" s="231" t="s">
        <v>85</v>
      </c>
      <c r="AY248" s="17" t="s">
        <v>136</v>
      </c>
      <c r="BE248" s="232">
        <f>IF(N248="základní",J248,0)</f>
        <v>0</v>
      </c>
      <c r="BF248" s="232">
        <f>IF(N248="snížená",J248,0)</f>
        <v>0</v>
      </c>
      <c r="BG248" s="232">
        <f>IF(N248="zákl. přenesená",J248,0)</f>
        <v>0</v>
      </c>
      <c r="BH248" s="232">
        <f>IF(N248="sníž. přenesená",J248,0)</f>
        <v>0</v>
      </c>
      <c r="BI248" s="232">
        <f>IF(N248="nulová",J248,0)</f>
        <v>0</v>
      </c>
      <c r="BJ248" s="17" t="s">
        <v>83</v>
      </c>
      <c r="BK248" s="232">
        <f>ROUND(I248*H248,2)</f>
        <v>0</v>
      </c>
      <c r="BL248" s="17" t="s">
        <v>891</v>
      </c>
      <c r="BM248" s="231" t="s">
        <v>892</v>
      </c>
    </row>
    <row r="249" s="2" customFormat="1" ht="6.96" customHeight="1">
      <c r="A249" s="38"/>
      <c r="B249" s="66"/>
      <c r="C249" s="67"/>
      <c r="D249" s="67"/>
      <c r="E249" s="67"/>
      <c r="F249" s="67"/>
      <c r="G249" s="67"/>
      <c r="H249" s="67"/>
      <c r="I249" s="67"/>
      <c r="J249" s="67"/>
      <c r="K249" s="67"/>
      <c r="L249" s="44"/>
      <c r="M249" s="38"/>
      <c r="O249" s="38"/>
      <c r="P249" s="38"/>
      <c r="Q249" s="38"/>
      <c r="R249" s="38"/>
      <c r="S249" s="38"/>
      <c r="T249" s="38"/>
      <c r="U249" s="38"/>
      <c r="V249" s="38"/>
      <c r="W249" s="38"/>
      <c r="X249" s="38"/>
      <c r="Y249" s="38"/>
      <c r="Z249" s="38"/>
      <c r="AA249" s="38"/>
      <c r="AB249" s="38"/>
      <c r="AC249" s="38"/>
      <c r="AD249" s="38"/>
      <c r="AE249" s="38"/>
    </row>
  </sheetData>
  <sheetProtection sheet="1" autoFilter="0" formatColumns="0" formatRows="0" objects="1" scenarios="1" spinCount="100000" saltValue="A2niTufTF1pygrbPMPMzgVSQOFoUCI3cqHg+cIsThug1Jac0XQL+aZ45UWkSisIObt5+vLaYva6efcGdoozPFA==" hashValue="2VB0YMzebTEi4heGKDUqnJrvK13iR8bqG0cegNCTgiWeK5tgJzqjFrCXvfPC5eD2ih52JA7BjFmJuu+u1LmaGw==" algorithmName="SHA-512" password="9990"/>
  <autoFilter ref="C133:K248"/>
  <mergeCells count="9">
    <mergeCell ref="E7:H7"/>
    <mergeCell ref="E9:H9"/>
    <mergeCell ref="E18:H18"/>
    <mergeCell ref="E27:H27"/>
    <mergeCell ref="E85:H85"/>
    <mergeCell ref="E87:H87"/>
    <mergeCell ref="E124:H124"/>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s="1" customFormat="1" ht="6.96" customHeight="1">
      <c r="B3" s="136"/>
      <c r="C3" s="137"/>
      <c r="D3" s="137"/>
      <c r="E3" s="137"/>
      <c r="F3" s="137"/>
      <c r="G3" s="137"/>
      <c r="H3" s="137"/>
      <c r="I3" s="137"/>
      <c r="J3" s="137"/>
      <c r="K3" s="137"/>
      <c r="L3" s="20"/>
      <c r="AT3" s="17" t="s">
        <v>85</v>
      </c>
    </row>
    <row r="4" s="1" customFormat="1" ht="24.96" customHeight="1">
      <c r="B4" s="20"/>
      <c r="D4" s="138" t="s">
        <v>95</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ERDF - Ateliér intermédií</v>
      </c>
      <c r="F7" s="140"/>
      <c r="G7" s="140"/>
      <c r="H7" s="140"/>
      <c r="L7" s="20"/>
    </row>
    <row r="8" s="2" customFormat="1" ht="12" customHeight="1">
      <c r="A8" s="38"/>
      <c r="B8" s="44"/>
      <c r="C8" s="38"/>
      <c r="D8" s="140" t="s">
        <v>96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893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6. 5. 2024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35</v>
      </c>
      <c r="E30" s="38"/>
      <c r="F30" s="38"/>
      <c r="G30" s="38"/>
      <c r="H30" s="38"/>
      <c r="I30" s="38"/>
      <c r="J30" s="151">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s="2" customFormat="1" ht="14.4" customHeight="1">
      <c r="A33" s="38"/>
      <c r="B33" s="44"/>
      <c r="C33" s="38"/>
      <c r="D33" s="153" t="s">
        <v>39</v>
      </c>
      <c r="E33" s="140" t="s">
        <v>40</v>
      </c>
      <c r="F33" s="154">
        <f>ROUND((SUM(BE119:BE167)),  2)</f>
        <v>0</v>
      </c>
      <c r="G33" s="38"/>
      <c r="H33" s="38"/>
      <c r="I33" s="155">
        <v>0.20999999999999999</v>
      </c>
      <c r="J33" s="154">
        <f>ROUND(((SUM(BE119:BE167))*I33),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41</v>
      </c>
      <c r="F34" s="154">
        <f>ROUND((SUM(BF119:BF167)),  2)</f>
        <v>0</v>
      </c>
      <c r="G34" s="38"/>
      <c r="H34" s="38"/>
      <c r="I34" s="155">
        <v>0.12</v>
      </c>
      <c r="J34" s="154">
        <f>ROUND(((SUM(BF119:BF167))*I34),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ROUND((SUM(BG119:BG167)),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ROUND((SUM(BH119:BH167)),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ROUND((SUM(BI119:BI167)),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48</v>
      </c>
      <c r="E50" s="164"/>
      <c r="F50" s="164"/>
      <c r="G50" s="163" t="s">
        <v>49</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ERDF - Ateliér intermédií</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D.1.4.3 - Elektroinstalace</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6. 5. 2024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Ostravská univerzita</v>
      </c>
      <c r="G91" s="40"/>
      <c r="H91" s="40"/>
      <c r="I91" s="32" t="s">
        <v>30</v>
      </c>
      <c r="J91" s="36" t="str">
        <f>E21</f>
        <v>Marpo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99</v>
      </c>
      <c r="D94" s="176"/>
      <c r="E94" s="176"/>
      <c r="F94" s="176"/>
      <c r="G94" s="176"/>
      <c r="H94" s="176"/>
      <c r="I94" s="176"/>
      <c r="J94" s="177" t="s">
        <v>100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101</v>
      </c>
      <c r="D96" s="40"/>
      <c r="E96" s="40"/>
      <c r="F96" s="40"/>
      <c r="G96" s="40"/>
      <c r="H96" s="40"/>
      <c r="I96" s="40"/>
      <c r="J96" s="110">
        <f>J119</f>
        <v>0</v>
      </c>
      <c r="K96" s="40"/>
      <c r="L96" s="63"/>
      <c r="S96" s="38"/>
      <c r="T96" s="38"/>
      <c r="U96" s="38"/>
      <c r="V96" s="38"/>
      <c r="W96" s="38"/>
      <c r="X96" s="38"/>
      <c r="Y96" s="38"/>
      <c r="Z96" s="38"/>
      <c r="AA96" s="38"/>
      <c r="AB96" s="38"/>
      <c r="AC96" s="38"/>
      <c r="AD96" s="38"/>
      <c r="AE96" s="38"/>
      <c r="AU96" s="17" t="s">
        <v>102</v>
      </c>
    </row>
    <row r="97" s="9" customFormat="1" ht="24.96" customHeight="1">
      <c r="A97" s="9"/>
      <c r="B97" s="179"/>
      <c r="C97" s="180"/>
      <c r="D97" s="181" t="s">
        <v>894</v>
      </c>
      <c r="E97" s="182"/>
      <c r="F97" s="182"/>
      <c r="G97" s="182"/>
      <c r="H97" s="182"/>
      <c r="I97" s="182"/>
      <c r="J97" s="183">
        <f>J120</f>
        <v>0</v>
      </c>
      <c r="K97" s="180"/>
      <c r="L97" s="184"/>
      <c r="S97" s="9"/>
      <c r="T97" s="9"/>
      <c r="U97" s="9"/>
      <c r="V97" s="9"/>
      <c r="W97" s="9"/>
      <c r="X97" s="9"/>
      <c r="Y97" s="9"/>
      <c r="Z97" s="9"/>
      <c r="AA97" s="9"/>
      <c r="AB97" s="9"/>
      <c r="AC97" s="9"/>
      <c r="AD97" s="9"/>
      <c r="AE97" s="9"/>
    </row>
    <row r="98" s="9" customFormat="1" ht="24.96" customHeight="1">
      <c r="A98" s="9"/>
      <c r="B98" s="179"/>
      <c r="C98" s="180"/>
      <c r="D98" s="181" t="s">
        <v>895</v>
      </c>
      <c r="E98" s="182"/>
      <c r="F98" s="182"/>
      <c r="G98" s="182"/>
      <c r="H98" s="182"/>
      <c r="I98" s="182"/>
      <c r="J98" s="183">
        <f>J155</f>
        <v>0</v>
      </c>
      <c r="K98" s="180"/>
      <c r="L98" s="184"/>
      <c r="S98" s="9"/>
      <c r="T98" s="9"/>
      <c r="U98" s="9"/>
      <c r="V98" s="9"/>
      <c r="W98" s="9"/>
      <c r="X98" s="9"/>
      <c r="Y98" s="9"/>
      <c r="Z98" s="9"/>
      <c r="AA98" s="9"/>
      <c r="AB98" s="9"/>
      <c r="AC98" s="9"/>
      <c r="AD98" s="9"/>
      <c r="AE98" s="9"/>
    </row>
    <row r="99" s="9" customFormat="1" ht="24.96" customHeight="1">
      <c r="A99" s="9"/>
      <c r="B99" s="179"/>
      <c r="C99" s="180"/>
      <c r="D99" s="181" t="s">
        <v>896</v>
      </c>
      <c r="E99" s="182"/>
      <c r="F99" s="182"/>
      <c r="G99" s="182"/>
      <c r="H99" s="182"/>
      <c r="I99" s="182"/>
      <c r="J99" s="183">
        <f>J166</f>
        <v>0</v>
      </c>
      <c r="K99" s="180"/>
      <c r="L99" s="184"/>
      <c r="S99" s="9"/>
      <c r="T99" s="9"/>
      <c r="U99" s="9"/>
      <c r="V99" s="9"/>
      <c r="W99" s="9"/>
      <c r="X99" s="9"/>
      <c r="Y99" s="9"/>
      <c r="Z99" s="9"/>
      <c r="AA99" s="9"/>
      <c r="AB99" s="9"/>
      <c r="AC99" s="9"/>
      <c r="AD99" s="9"/>
      <c r="AE99" s="9"/>
    </row>
    <row r="100" s="2" customFormat="1" ht="21.84" customHeight="1">
      <c r="A100" s="38"/>
      <c r="B100" s="39"/>
      <c r="C100" s="40"/>
      <c r="D100" s="40"/>
      <c r="E100" s="40"/>
      <c r="F100" s="40"/>
      <c r="G100" s="40"/>
      <c r="H100" s="40"/>
      <c r="I100" s="40"/>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67"/>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69"/>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121</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74" t="str">
        <f>E7</f>
        <v>ERDF - Ateliér intermédií</v>
      </c>
      <c r="F109" s="32"/>
      <c r="G109" s="32"/>
      <c r="H109" s="32"/>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96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D.1.4.3 - Elektroinstalace</v>
      </c>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20</v>
      </c>
      <c r="D113" s="40"/>
      <c r="E113" s="40"/>
      <c r="F113" s="27" t="str">
        <f>F12</f>
        <v xml:space="preserve"> </v>
      </c>
      <c r="G113" s="40"/>
      <c r="H113" s="40"/>
      <c r="I113" s="32" t="s">
        <v>22</v>
      </c>
      <c r="J113" s="79" t="str">
        <f>IF(J12="","",J12)</f>
        <v>6. 5. 2024</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24</v>
      </c>
      <c r="D115" s="40"/>
      <c r="E115" s="40"/>
      <c r="F115" s="27" t="str">
        <f>E15</f>
        <v>Ostravská univerzita</v>
      </c>
      <c r="G115" s="40"/>
      <c r="H115" s="40"/>
      <c r="I115" s="32" t="s">
        <v>30</v>
      </c>
      <c r="J115" s="36" t="str">
        <f>E21</f>
        <v>Marpo s.r.o.</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28</v>
      </c>
      <c r="D116" s="40"/>
      <c r="E116" s="40"/>
      <c r="F116" s="27" t="str">
        <f>IF(E18="","",E18)</f>
        <v>Vyplň údaj</v>
      </c>
      <c r="G116" s="40"/>
      <c r="H116" s="40"/>
      <c r="I116" s="32" t="s">
        <v>33</v>
      </c>
      <c r="J116" s="36" t="str">
        <f>E24</f>
        <v xml:space="preserve"> </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11" customFormat="1" ht="29.28" customHeight="1">
      <c r="A118" s="191"/>
      <c r="B118" s="192"/>
      <c r="C118" s="193" t="s">
        <v>122</v>
      </c>
      <c r="D118" s="194" t="s">
        <v>60</v>
      </c>
      <c r="E118" s="194" t="s">
        <v>56</v>
      </c>
      <c r="F118" s="194" t="s">
        <v>57</v>
      </c>
      <c r="G118" s="194" t="s">
        <v>123</v>
      </c>
      <c r="H118" s="194" t="s">
        <v>124</v>
      </c>
      <c r="I118" s="194" t="s">
        <v>125</v>
      </c>
      <c r="J118" s="195" t="s">
        <v>100</v>
      </c>
      <c r="K118" s="196" t="s">
        <v>126</v>
      </c>
      <c r="L118" s="197"/>
      <c r="M118" s="100" t="s">
        <v>1</v>
      </c>
      <c r="N118" s="101" t="s">
        <v>39</v>
      </c>
      <c r="O118" s="101" t="s">
        <v>127</v>
      </c>
      <c r="P118" s="101" t="s">
        <v>128</v>
      </c>
      <c r="Q118" s="101" t="s">
        <v>129</v>
      </c>
      <c r="R118" s="101" t="s">
        <v>130</v>
      </c>
      <c r="S118" s="101" t="s">
        <v>131</v>
      </c>
      <c r="T118" s="102" t="s">
        <v>132</v>
      </c>
      <c r="U118" s="191"/>
      <c r="V118" s="191"/>
      <c r="W118" s="191"/>
      <c r="X118" s="191"/>
      <c r="Y118" s="191"/>
      <c r="Z118" s="191"/>
      <c r="AA118" s="191"/>
      <c r="AB118" s="191"/>
      <c r="AC118" s="191"/>
      <c r="AD118" s="191"/>
      <c r="AE118" s="191"/>
    </row>
    <row r="119" s="2" customFormat="1" ht="22.8" customHeight="1">
      <c r="A119" s="38"/>
      <c r="B119" s="39"/>
      <c r="C119" s="107" t="s">
        <v>133</v>
      </c>
      <c r="D119" s="40"/>
      <c r="E119" s="40"/>
      <c r="F119" s="40"/>
      <c r="G119" s="40"/>
      <c r="H119" s="40"/>
      <c r="I119" s="40"/>
      <c r="J119" s="198">
        <f>BK119</f>
        <v>0</v>
      </c>
      <c r="K119" s="40"/>
      <c r="L119" s="44"/>
      <c r="M119" s="103"/>
      <c r="N119" s="199"/>
      <c r="O119" s="104"/>
      <c r="P119" s="200">
        <f>P120+P155+P166</f>
        <v>0</v>
      </c>
      <c r="Q119" s="104"/>
      <c r="R119" s="200">
        <f>R120+R155+R166</f>
        <v>0</v>
      </c>
      <c r="S119" s="104"/>
      <c r="T119" s="201">
        <f>T120+T155+T166</f>
        <v>0</v>
      </c>
      <c r="U119" s="38"/>
      <c r="V119" s="38"/>
      <c r="W119" s="38"/>
      <c r="X119" s="38"/>
      <c r="Y119" s="38"/>
      <c r="Z119" s="38"/>
      <c r="AA119" s="38"/>
      <c r="AB119" s="38"/>
      <c r="AC119" s="38"/>
      <c r="AD119" s="38"/>
      <c r="AE119" s="38"/>
      <c r="AT119" s="17" t="s">
        <v>74</v>
      </c>
      <c r="AU119" s="17" t="s">
        <v>102</v>
      </c>
      <c r="BK119" s="202">
        <f>BK120+BK155+BK166</f>
        <v>0</v>
      </c>
    </row>
    <row r="120" s="12" customFormat="1" ht="25.92" customHeight="1">
      <c r="A120" s="12"/>
      <c r="B120" s="203"/>
      <c r="C120" s="204"/>
      <c r="D120" s="205" t="s">
        <v>74</v>
      </c>
      <c r="E120" s="206" t="s">
        <v>897</v>
      </c>
      <c r="F120" s="206" t="s">
        <v>90</v>
      </c>
      <c r="G120" s="204"/>
      <c r="H120" s="204"/>
      <c r="I120" s="207"/>
      <c r="J120" s="208">
        <f>BK120</f>
        <v>0</v>
      </c>
      <c r="K120" s="204"/>
      <c r="L120" s="209"/>
      <c r="M120" s="210"/>
      <c r="N120" s="211"/>
      <c r="O120" s="211"/>
      <c r="P120" s="212">
        <f>SUM(P121:P154)</f>
        <v>0</v>
      </c>
      <c r="Q120" s="211"/>
      <c r="R120" s="212">
        <f>SUM(R121:R154)</f>
        <v>0</v>
      </c>
      <c r="S120" s="211"/>
      <c r="T120" s="213">
        <f>SUM(T121:T154)</f>
        <v>0</v>
      </c>
      <c r="U120" s="12"/>
      <c r="V120" s="12"/>
      <c r="W120" s="12"/>
      <c r="X120" s="12"/>
      <c r="Y120" s="12"/>
      <c r="Z120" s="12"/>
      <c r="AA120" s="12"/>
      <c r="AB120" s="12"/>
      <c r="AC120" s="12"/>
      <c r="AD120" s="12"/>
      <c r="AE120" s="12"/>
      <c r="AR120" s="214" t="s">
        <v>83</v>
      </c>
      <c r="AT120" s="215" t="s">
        <v>74</v>
      </c>
      <c r="AU120" s="215" t="s">
        <v>75</v>
      </c>
      <c r="AY120" s="214" t="s">
        <v>136</v>
      </c>
      <c r="BK120" s="216">
        <f>SUM(BK121:BK154)</f>
        <v>0</v>
      </c>
    </row>
    <row r="121" s="2" customFormat="1" ht="16.5" customHeight="1">
      <c r="A121" s="38"/>
      <c r="B121" s="39"/>
      <c r="C121" s="219" t="s">
        <v>83</v>
      </c>
      <c r="D121" s="219" t="s">
        <v>139</v>
      </c>
      <c r="E121" s="220" t="s">
        <v>83</v>
      </c>
      <c r="F121" s="221" t="s">
        <v>898</v>
      </c>
      <c r="G121" s="222" t="s">
        <v>564</v>
      </c>
      <c r="H121" s="223">
        <v>9</v>
      </c>
      <c r="I121" s="224"/>
      <c r="J121" s="225">
        <f>ROUND(I121*H121,2)</f>
        <v>0</v>
      </c>
      <c r="K121" s="226"/>
      <c r="L121" s="44"/>
      <c r="M121" s="227" t="s">
        <v>1</v>
      </c>
      <c r="N121" s="228" t="s">
        <v>40</v>
      </c>
      <c r="O121" s="91"/>
      <c r="P121" s="229">
        <f>O121*H121</f>
        <v>0</v>
      </c>
      <c r="Q121" s="229">
        <v>0</v>
      </c>
      <c r="R121" s="229">
        <f>Q121*H121</f>
        <v>0</v>
      </c>
      <c r="S121" s="229">
        <v>0</v>
      </c>
      <c r="T121" s="230">
        <f>S121*H121</f>
        <v>0</v>
      </c>
      <c r="U121" s="38"/>
      <c r="V121" s="38"/>
      <c r="W121" s="38"/>
      <c r="X121" s="38"/>
      <c r="Y121" s="38"/>
      <c r="Z121" s="38"/>
      <c r="AA121" s="38"/>
      <c r="AB121" s="38"/>
      <c r="AC121" s="38"/>
      <c r="AD121" s="38"/>
      <c r="AE121" s="38"/>
      <c r="AR121" s="231" t="s">
        <v>143</v>
      </c>
      <c r="AT121" s="231" t="s">
        <v>139</v>
      </c>
      <c r="AU121" s="231" t="s">
        <v>83</v>
      </c>
      <c r="AY121" s="17" t="s">
        <v>136</v>
      </c>
      <c r="BE121" s="232">
        <f>IF(N121="základní",J121,0)</f>
        <v>0</v>
      </c>
      <c r="BF121" s="232">
        <f>IF(N121="snížená",J121,0)</f>
        <v>0</v>
      </c>
      <c r="BG121" s="232">
        <f>IF(N121="zákl. přenesená",J121,0)</f>
        <v>0</v>
      </c>
      <c r="BH121" s="232">
        <f>IF(N121="sníž. přenesená",J121,0)</f>
        <v>0</v>
      </c>
      <c r="BI121" s="232">
        <f>IF(N121="nulová",J121,0)</f>
        <v>0</v>
      </c>
      <c r="BJ121" s="17" t="s">
        <v>83</v>
      </c>
      <c r="BK121" s="232">
        <f>ROUND(I121*H121,2)</f>
        <v>0</v>
      </c>
      <c r="BL121" s="17" t="s">
        <v>143</v>
      </c>
      <c r="BM121" s="231" t="s">
        <v>899</v>
      </c>
    </row>
    <row r="122" s="2" customFormat="1" ht="16.5" customHeight="1">
      <c r="A122" s="38"/>
      <c r="B122" s="39"/>
      <c r="C122" s="219" t="s">
        <v>85</v>
      </c>
      <c r="D122" s="219" t="s">
        <v>139</v>
      </c>
      <c r="E122" s="220" t="s">
        <v>85</v>
      </c>
      <c r="F122" s="221" t="s">
        <v>900</v>
      </c>
      <c r="G122" s="222" t="s">
        <v>564</v>
      </c>
      <c r="H122" s="223">
        <v>9</v>
      </c>
      <c r="I122" s="224"/>
      <c r="J122" s="225">
        <f>ROUND(I122*H122,2)</f>
        <v>0</v>
      </c>
      <c r="K122" s="226"/>
      <c r="L122" s="44"/>
      <c r="M122" s="227" t="s">
        <v>1</v>
      </c>
      <c r="N122" s="228" t="s">
        <v>40</v>
      </c>
      <c r="O122" s="91"/>
      <c r="P122" s="229">
        <f>O122*H122</f>
        <v>0</v>
      </c>
      <c r="Q122" s="229">
        <v>0</v>
      </c>
      <c r="R122" s="229">
        <f>Q122*H122</f>
        <v>0</v>
      </c>
      <c r="S122" s="229">
        <v>0</v>
      </c>
      <c r="T122" s="230">
        <f>S122*H122</f>
        <v>0</v>
      </c>
      <c r="U122" s="38"/>
      <c r="V122" s="38"/>
      <c r="W122" s="38"/>
      <c r="X122" s="38"/>
      <c r="Y122" s="38"/>
      <c r="Z122" s="38"/>
      <c r="AA122" s="38"/>
      <c r="AB122" s="38"/>
      <c r="AC122" s="38"/>
      <c r="AD122" s="38"/>
      <c r="AE122" s="38"/>
      <c r="AR122" s="231" t="s">
        <v>143</v>
      </c>
      <c r="AT122" s="231" t="s">
        <v>139</v>
      </c>
      <c r="AU122" s="231" t="s">
        <v>83</v>
      </c>
      <c r="AY122" s="17" t="s">
        <v>136</v>
      </c>
      <c r="BE122" s="232">
        <f>IF(N122="základní",J122,0)</f>
        <v>0</v>
      </c>
      <c r="BF122" s="232">
        <f>IF(N122="snížená",J122,0)</f>
        <v>0</v>
      </c>
      <c r="BG122" s="232">
        <f>IF(N122="zákl. přenesená",J122,0)</f>
        <v>0</v>
      </c>
      <c r="BH122" s="232">
        <f>IF(N122="sníž. přenesená",J122,0)</f>
        <v>0</v>
      </c>
      <c r="BI122" s="232">
        <f>IF(N122="nulová",J122,0)</f>
        <v>0</v>
      </c>
      <c r="BJ122" s="17" t="s">
        <v>83</v>
      </c>
      <c r="BK122" s="232">
        <f>ROUND(I122*H122,2)</f>
        <v>0</v>
      </c>
      <c r="BL122" s="17" t="s">
        <v>143</v>
      </c>
      <c r="BM122" s="231" t="s">
        <v>901</v>
      </c>
    </row>
    <row r="123" s="2" customFormat="1" ht="16.5" customHeight="1">
      <c r="A123" s="38"/>
      <c r="B123" s="39"/>
      <c r="C123" s="219" t="s">
        <v>137</v>
      </c>
      <c r="D123" s="219" t="s">
        <v>139</v>
      </c>
      <c r="E123" s="220" t="s">
        <v>137</v>
      </c>
      <c r="F123" s="221" t="s">
        <v>902</v>
      </c>
      <c r="G123" s="222" t="s">
        <v>564</v>
      </c>
      <c r="H123" s="223">
        <v>1</v>
      </c>
      <c r="I123" s="224"/>
      <c r="J123" s="225">
        <f>ROUND(I123*H123,2)</f>
        <v>0</v>
      </c>
      <c r="K123" s="226"/>
      <c r="L123" s="44"/>
      <c r="M123" s="227" t="s">
        <v>1</v>
      </c>
      <c r="N123" s="228" t="s">
        <v>40</v>
      </c>
      <c r="O123" s="91"/>
      <c r="P123" s="229">
        <f>O123*H123</f>
        <v>0</v>
      </c>
      <c r="Q123" s="229">
        <v>0</v>
      </c>
      <c r="R123" s="229">
        <f>Q123*H123</f>
        <v>0</v>
      </c>
      <c r="S123" s="229">
        <v>0</v>
      </c>
      <c r="T123" s="230">
        <f>S123*H123</f>
        <v>0</v>
      </c>
      <c r="U123" s="38"/>
      <c r="V123" s="38"/>
      <c r="W123" s="38"/>
      <c r="X123" s="38"/>
      <c r="Y123" s="38"/>
      <c r="Z123" s="38"/>
      <c r="AA123" s="38"/>
      <c r="AB123" s="38"/>
      <c r="AC123" s="38"/>
      <c r="AD123" s="38"/>
      <c r="AE123" s="38"/>
      <c r="AR123" s="231" t="s">
        <v>143</v>
      </c>
      <c r="AT123" s="231" t="s">
        <v>139</v>
      </c>
      <c r="AU123" s="231" t="s">
        <v>83</v>
      </c>
      <c r="AY123" s="17" t="s">
        <v>136</v>
      </c>
      <c r="BE123" s="232">
        <f>IF(N123="základní",J123,0)</f>
        <v>0</v>
      </c>
      <c r="BF123" s="232">
        <f>IF(N123="snížená",J123,0)</f>
        <v>0</v>
      </c>
      <c r="BG123" s="232">
        <f>IF(N123="zákl. přenesená",J123,0)</f>
        <v>0</v>
      </c>
      <c r="BH123" s="232">
        <f>IF(N123="sníž. přenesená",J123,0)</f>
        <v>0</v>
      </c>
      <c r="BI123" s="232">
        <f>IF(N123="nulová",J123,0)</f>
        <v>0</v>
      </c>
      <c r="BJ123" s="17" t="s">
        <v>83</v>
      </c>
      <c r="BK123" s="232">
        <f>ROUND(I123*H123,2)</f>
        <v>0</v>
      </c>
      <c r="BL123" s="17" t="s">
        <v>143</v>
      </c>
      <c r="BM123" s="231" t="s">
        <v>903</v>
      </c>
    </row>
    <row r="124" s="2" customFormat="1" ht="16.5" customHeight="1">
      <c r="A124" s="38"/>
      <c r="B124" s="39"/>
      <c r="C124" s="219" t="s">
        <v>143</v>
      </c>
      <c r="D124" s="219" t="s">
        <v>139</v>
      </c>
      <c r="E124" s="220" t="s">
        <v>143</v>
      </c>
      <c r="F124" s="221" t="s">
        <v>904</v>
      </c>
      <c r="G124" s="222" t="s">
        <v>564</v>
      </c>
      <c r="H124" s="223">
        <v>1</v>
      </c>
      <c r="I124" s="224"/>
      <c r="J124" s="225">
        <f>ROUND(I124*H124,2)</f>
        <v>0</v>
      </c>
      <c r="K124" s="226"/>
      <c r="L124" s="44"/>
      <c r="M124" s="227" t="s">
        <v>1</v>
      </c>
      <c r="N124" s="228" t="s">
        <v>40</v>
      </c>
      <c r="O124" s="91"/>
      <c r="P124" s="229">
        <f>O124*H124</f>
        <v>0</v>
      </c>
      <c r="Q124" s="229">
        <v>0</v>
      </c>
      <c r="R124" s="229">
        <f>Q124*H124</f>
        <v>0</v>
      </c>
      <c r="S124" s="229">
        <v>0</v>
      </c>
      <c r="T124" s="230">
        <f>S124*H124</f>
        <v>0</v>
      </c>
      <c r="U124" s="38"/>
      <c r="V124" s="38"/>
      <c r="W124" s="38"/>
      <c r="X124" s="38"/>
      <c r="Y124" s="38"/>
      <c r="Z124" s="38"/>
      <c r="AA124" s="38"/>
      <c r="AB124" s="38"/>
      <c r="AC124" s="38"/>
      <c r="AD124" s="38"/>
      <c r="AE124" s="38"/>
      <c r="AR124" s="231" t="s">
        <v>143</v>
      </c>
      <c r="AT124" s="231" t="s">
        <v>139</v>
      </c>
      <c r="AU124" s="231" t="s">
        <v>83</v>
      </c>
      <c r="AY124" s="17" t="s">
        <v>136</v>
      </c>
      <c r="BE124" s="232">
        <f>IF(N124="základní",J124,0)</f>
        <v>0</v>
      </c>
      <c r="BF124" s="232">
        <f>IF(N124="snížená",J124,0)</f>
        <v>0</v>
      </c>
      <c r="BG124" s="232">
        <f>IF(N124="zákl. přenesená",J124,0)</f>
        <v>0</v>
      </c>
      <c r="BH124" s="232">
        <f>IF(N124="sníž. přenesená",J124,0)</f>
        <v>0</v>
      </c>
      <c r="BI124" s="232">
        <f>IF(N124="nulová",J124,0)</f>
        <v>0</v>
      </c>
      <c r="BJ124" s="17" t="s">
        <v>83</v>
      </c>
      <c r="BK124" s="232">
        <f>ROUND(I124*H124,2)</f>
        <v>0</v>
      </c>
      <c r="BL124" s="17" t="s">
        <v>143</v>
      </c>
      <c r="BM124" s="231" t="s">
        <v>905</v>
      </c>
    </row>
    <row r="125" s="2" customFormat="1" ht="16.5" customHeight="1">
      <c r="A125" s="38"/>
      <c r="B125" s="39"/>
      <c r="C125" s="219" t="s">
        <v>165</v>
      </c>
      <c r="D125" s="219" t="s">
        <v>139</v>
      </c>
      <c r="E125" s="220" t="s">
        <v>165</v>
      </c>
      <c r="F125" s="221" t="s">
        <v>906</v>
      </c>
      <c r="G125" s="222" t="s">
        <v>564</v>
      </c>
      <c r="H125" s="223">
        <v>1</v>
      </c>
      <c r="I125" s="224"/>
      <c r="J125" s="225">
        <f>ROUND(I125*H125,2)</f>
        <v>0</v>
      </c>
      <c r="K125" s="226"/>
      <c r="L125" s="44"/>
      <c r="M125" s="227" t="s">
        <v>1</v>
      </c>
      <c r="N125" s="228" t="s">
        <v>40</v>
      </c>
      <c r="O125" s="91"/>
      <c r="P125" s="229">
        <f>O125*H125</f>
        <v>0</v>
      </c>
      <c r="Q125" s="229">
        <v>0</v>
      </c>
      <c r="R125" s="229">
        <f>Q125*H125</f>
        <v>0</v>
      </c>
      <c r="S125" s="229">
        <v>0</v>
      </c>
      <c r="T125" s="230">
        <f>S125*H125</f>
        <v>0</v>
      </c>
      <c r="U125" s="38"/>
      <c r="V125" s="38"/>
      <c r="W125" s="38"/>
      <c r="X125" s="38"/>
      <c r="Y125" s="38"/>
      <c r="Z125" s="38"/>
      <c r="AA125" s="38"/>
      <c r="AB125" s="38"/>
      <c r="AC125" s="38"/>
      <c r="AD125" s="38"/>
      <c r="AE125" s="38"/>
      <c r="AR125" s="231" t="s">
        <v>143</v>
      </c>
      <c r="AT125" s="231" t="s">
        <v>139</v>
      </c>
      <c r="AU125" s="231" t="s">
        <v>83</v>
      </c>
      <c r="AY125" s="17" t="s">
        <v>136</v>
      </c>
      <c r="BE125" s="232">
        <f>IF(N125="základní",J125,0)</f>
        <v>0</v>
      </c>
      <c r="BF125" s="232">
        <f>IF(N125="snížená",J125,0)</f>
        <v>0</v>
      </c>
      <c r="BG125" s="232">
        <f>IF(N125="zákl. přenesená",J125,0)</f>
        <v>0</v>
      </c>
      <c r="BH125" s="232">
        <f>IF(N125="sníž. přenesená",J125,0)</f>
        <v>0</v>
      </c>
      <c r="BI125" s="232">
        <f>IF(N125="nulová",J125,0)</f>
        <v>0</v>
      </c>
      <c r="BJ125" s="17" t="s">
        <v>83</v>
      </c>
      <c r="BK125" s="232">
        <f>ROUND(I125*H125,2)</f>
        <v>0</v>
      </c>
      <c r="BL125" s="17" t="s">
        <v>143</v>
      </c>
      <c r="BM125" s="231" t="s">
        <v>907</v>
      </c>
    </row>
    <row r="126" s="2" customFormat="1" ht="16.5" customHeight="1">
      <c r="A126" s="38"/>
      <c r="B126" s="39"/>
      <c r="C126" s="219" t="s">
        <v>150</v>
      </c>
      <c r="D126" s="219" t="s">
        <v>139</v>
      </c>
      <c r="E126" s="220" t="s">
        <v>150</v>
      </c>
      <c r="F126" s="221" t="s">
        <v>908</v>
      </c>
      <c r="G126" s="222" t="s">
        <v>564</v>
      </c>
      <c r="H126" s="223">
        <v>1</v>
      </c>
      <c r="I126" s="224"/>
      <c r="J126" s="225">
        <f>ROUND(I126*H126,2)</f>
        <v>0</v>
      </c>
      <c r="K126" s="226"/>
      <c r="L126" s="44"/>
      <c r="M126" s="227" t="s">
        <v>1</v>
      </c>
      <c r="N126" s="228" t="s">
        <v>40</v>
      </c>
      <c r="O126" s="91"/>
      <c r="P126" s="229">
        <f>O126*H126</f>
        <v>0</v>
      </c>
      <c r="Q126" s="229">
        <v>0</v>
      </c>
      <c r="R126" s="229">
        <f>Q126*H126</f>
        <v>0</v>
      </c>
      <c r="S126" s="229">
        <v>0</v>
      </c>
      <c r="T126" s="230">
        <f>S126*H126</f>
        <v>0</v>
      </c>
      <c r="U126" s="38"/>
      <c r="V126" s="38"/>
      <c r="W126" s="38"/>
      <c r="X126" s="38"/>
      <c r="Y126" s="38"/>
      <c r="Z126" s="38"/>
      <c r="AA126" s="38"/>
      <c r="AB126" s="38"/>
      <c r="AC126" s="38"/>
      <c r="AD126" s="38"/>
      <c r="AE126" s="38"/>
      <c r="AR126" s="231" t="s">
        <v>143</v>
      </c>
      <c r="AT126" s="231" t="s">
        <v>139</v>
      </c>
      <c r="AU126" s="231" t="s">
        <v>83</v>
      </c>
      <c r="AY126" s="17" t="s">
        <v>136</v>
      </c>
      <c r="BE126" s="232">
        <f>IF(N126="základní",J126,0)</f>
        <v>0</v>
      </c>
      <c r="BF126" s="232">
        <f>IF(N126="snížená",J126,0)</f>
        <v>0</v>
      </c>
      <c r="BG126" s="232">
        <f>IF(N126="zákl. přenesená",J126,0)</f>
        <v>0</v>
      </c>
      <c r="BH126" s="232">
        <f>IF(N126="sníž. přenesená",J126,0)</f>
        <v>0</v>
      </c>
      <c r="BI126" s="232">
        <f>IF(N126="nulová",J126,0)</f>
        <v>0</v>
      </c>
      <c r="BJ126" s="17" t="s">
        <v>83</v>
      </c>
      <c r="BK126" s="232">
        <f>ROUND(I126*H126,2)</f>
        <v>0</v>
      </c>
      <c r="BL126" s="17" t="s">
        <v>143</v>
      </c>
      <c r="BM126" s="231" t="s">
        <v>909</v>
      </c>
    </row>
    <row r="127" s="2" customFormat="1" ht="16.5" customHeight="1">
      <c r="A127" s="38"/>
      <c r="B127" s="39"/>
      <c r="C127" s="219" t="s">
        <v>174</v>
      </c>
      <c r="D127" s="219" t="s">
        <v>139</v>
      </c>
      <c r="E127" s="220" t="s">
        <v>174</v>
      </c>
      <c r="F127" s="221" t="s">
        <v>910</v>
      </c>
      <c r="G127" s="222" t="s">
        <v>564</v>
      </c>
      <c r="H127" s="223">
        <v>2</v>
      </c>
      <c r="I127" s="224"/>
      <c r="J127" s="225">
        <f>ROUND(I127*H127,2)</f>
        <v>0</v>
      </c>
      <c r="K127" s="226"/>
      <c r="L127" s="44"/>
      <c r="M127" s="227" t="s">
        <v>1</v>
      </c>
      <c r="N127" s="228" t="s">
        <v>40</v>
      </c>
      <c r="O127" s="91"/>
      <c r="P127" s="229">
        <f>O127*H127</f>
        <v>0</v>
      </c>
      <c r="Q127" s="229">
        <v>0</v>
      </c>
      <c r="R127" s="229">
        <f>Q127*H127</f>
        <v>0</v>
      </c>
      <c r="S127" s="229">
        <v>0</v>
      </c>
      <c r="T127" s="230">
        <f>S127*H127</f>
        <v>0</v>
      </c>
      <c r="U127" s="38"/>
      <c r="V127" s="38"/>
      <c r="W127" s="38"/>
      <c r="X127" s="38"/>
      <c r="Y127" s="38"/>
      <c r="Z127" s="38"/>
      <c r="AA127" s="38"/>
      <c r="AB127" s="38"/>
      <c r="AC127" s="38"/>
      <c r="AD127" s="38"/>
      <c r="AE127" s="38"/>
      <c r="AR127" s="231" t="s">
        <v>143</v>
      </c>
      <c r="AT127" s="231" t="s">
        <v>139</v>
      </c>
      <c r="AU127" s="231" t="s">
        <v>83</v>
      </c>
      <c r="AY127" s="17" t="s">
        <v>136</v>
      </c>
      <c r="BE127" s="232">
        <f>IF(N127="základní",J127,0)</f>
        <v>0</v>
      </c>
      <c r="BF127" s="232">
        <f>IF(N127="snížená",J127,0)</f>
        <v>0</v>
      </c>
      <c r="BG127" s="232">
        <f>IF(N127="zákl. přenesená",J127,0)</f>
        <v>0</v>
      </c>
      <c r="BH127" s="232">
        <f>IF(N127="sníž. přenesená",J127,0)</f>
        <v>0</v>
      </c>
      <c r="BI127" s="232">
        <f>IF(N127="nulová",J127,0)</f>
        <v>0</v>
      </c>
      <c r="BJ127" s="17" t="s">
        <v>83</v>
      </c>
      <c r="BK127" s="232">
        <f>ROUND(I127*H127,2)</f>
        <v>0</v>
      </c>
      <c r="BL127" s="17" t="s">
        <v>143</v>
      </c>
      <c r="BM127" s="231" t="s">
        <v>911</v>
      </c>
    </row>
    <row r="128" s="2" customFormat="1" ht="16.5" customHeight="1">
      <c r="A128" s="38"/>
      <c r="B128" s="39"/>
      <c r="C128" s="219" t="s">
        <v>178</v>
      </c>
      <c r="D128" s="219" t="s">
        <v>139</v>
      </c>
      <c r="E128" s="220" t="s">
        <v>178</v>
      </c>
      <c r="F128" s="221" t="s">
        <v>912</v>
      </c>
      <c r="G128" s="222" t="s">
        <v>564</v>
      </c>
      <c r="H128" s="223">
        <v>1</v>
      </c>
      <c r="I128" s="224"/>
      <c r="J128" s="225">
        <f>ROUND(I128*H128,2)</f>
        <v>0</v>
      </c>
      <c r="K128" s="226"/>
      <c r="L128" s="44"/>
      <c r="M128" s="227" t="s">
        <v>1</v>
      </c>
      <c r="N128" s="228" t="s">
        <v>40</v>
      </c>
      <c r="O128" s="91"/>
      <c r="P128" s="229">
        <f>O128*H128</f>
        <v>0</v>
      </c>
      <c r="Q128" s="229">
        <v>0</v>
      </c>
      <c r="R128" s="229">
        <f>Q128*H128</f>
        <v>0</v>
      </c>
      <c r="S128" s="229">
        <v>0</v>
      </c>
      <c r="T128" s="230">
        <f>S128*H128</f>
        <v>0</v>
      </c>
      <c r="U128" s="38"/>
      <c r="V128" s="38"/>
      <c r="W128" s="38"/>
      <c r="X128" s="38"/>
      <c r="Y128" s="38"/>
      <c r="Z128" s="38"/>
      <c r="AA128" s="38"/>
      <c r="AB128" s="38"/>
      <c r="AC128" s="38"/>
      <c r="AD128" s="38"/>
      <c r="AE128" s="38"/>
      <c r="AR128" s="231" t="s">
        <v>143</v>
      </c>
      <c r="AT128" s="231" t="s">
        <v>139</v>
      </c>
      <c r="AU128" s="231" t="s">
        <v>83</v>
      </c>
      <c r="AY128" s="17" t="s">
        <v>136</v>
      </c>
      <c r="BE128" s="232">
        <f>IF(N128="základní",J128,0)</f>
        <v>0</v>
      </c>
      <c r="BF128" s="232">
        <f>IF(N128="snížená",J128,0)</f>
        <v>0</v>
      </c>
      <c r="BG128" s="232">
        <f>IF(N128="zákl. přenesená",J128,0)</f>
        <v>0</v>
      </c>
      <c r="BH128" s="232">
        <f>IF(N128="sníž. přenesená",J128,0)</f>
        <v>0</v>
      </c>
      <c r="BI128" s="232">
        <f>IF(N128="nulová",J128,0)</f>
        <v>0</v>
      </c>
      <c r="BJ128" s="17" t="s">
        <v>83</v>
      </c>
      <c r="BK128" s="232">
        <f>ROUND(I128*H128,2)</f>
        <v>0</v>
      </c>
      <c r="BL128" s="17" t="s">
        <v>143</v>
      </c>
      <c r="BM128" s="231" t="s">
        <v>913</v>
      </c>
    </row>
    <row r="129" s="2" customFormat="1" ht="16.5" customHeight="1">
      <c r="A129" s="38"/>
      <c r="B129" s="39"/>
      <c r="C129" s="219" t="s">
        <v>182</v>
      </c>
      <c r="D129" s="219" t="s">
        <v>139</v>
      </c>
      <c r="E129" s="220" t="s">
        <v>182</v>
      </c>
      <c r="F129" s="221" t="s">
        <v>914</v>
      </c>
      <c r="G129" s="222" t="s">
        <v>564</v>
      </c>
      <c r="H129" s="223">
        <v>13</v>
      </c>
      <c r="I129" s="224"/>
      <c r="J129" s="225">
        <f>ROUND(I129*H129,2)</f>
        <v>0</v>
      </c>
      <c r="K129" s="226"/>
      <c r="L129" s="44"/>
      <c r="M129" s="227" t="s">
        <v>1</v>
      </c>
      <c r="N129" s="228" t="s">
        <v>40</v>
      </c>
      <c r="O129" s="91"/>
      <c r="P129" s="229">
        <f>O129*H129</f>
        <v>0</v>
      </c>
      <c r="Q129" s="229">
        <v>0</v>
      </c>
      <c r="R129" s="229">
        <f>Q129*H129</f>
        <v>0</v>
      </c>
      <c r="S129" s="229">
        <v>0</v>
      </c>
      <c r="T129" s="230">
        <f>S129*H129</f>
        <v>0</v>
      </c>
      <c r="U129" s="38"/>
      <c r="V129" s="38"/>
      <c r="W129" s="38"/>
      <c r="X129" s="38"/>
      <c r="Y129" s="38"/>
      <c r="Z129" s="38"/>
      <c r="AA129" s="38"/>
      <c r="AB129" s="38"/>
      <c r="AC129" s="38"/>
      <c r="AD129" s="38"/>
      <c r="AE129" s="38"/>
      <c r="AR129" s="231" t="s">
        <v>143</v>
      </c>
      <c r="AT129" s="231" t="s">
        <v>139</v>
      </c>
      <c r="AU129" s="231" t="s">
        <v>83</v>
      </c>
      <c r="AY129" s="17" t="s">
        <v>136</v>
      </c>
      <c r="BE129" s="232">
        <f>IF(N129="základní",J129,0)</f>
        <v>0</v>
      </c>
      <c r="BF129" s="232">
        <f>IF(N129="snížená",J129,0)</f>
        <v>0</v>
      </c>
      <c r="BG129" s="232">
        <f>IF(N129="zákl. přenesená",J129,0)</f>
        <v>0</v>
      </c>
      <c r="BH129" s="232">
        <f>IF(N129="sníž. přenesená",J129,0)</f>
        <v>0</v>
      </c>
      <c r="BI129" s="232">
        <f>IF(N129="nulová",J129,0)</f>
        <v>0</v>
      </c>
      <c r="BJ129" s="17" t="s">
        <v>83</v>
      </c>
      <c r="BK129" s="232">
        <f>ROUND(I129*H129,2)</f>
        <v>0</v>
      </c>
      <c r="BL129" s="17" t="s">
        <v>143</v>
      </c>
      <c r="BM129" s="231" t="s">
        <v>915</v>
      </c>
    </row>
    <row r="130" s="2" customFormat="1" ht="16.5" customHeight="1">
      <c r="A130" s="38"/>
      <c r="B130" s="39"/>
      <c r="C130" s="219" t="s">
        <v>187</v>
      </c>
      <c r="D130" s="219" t="s">
        <v>139</v>
      </c>
      <c r="E130" s="220" t="s">
        <v>187</v>
      </c>
      <c r="F130" s="221" t="s">
        <v>916</v>
      </c>
      <c r="G130" s="222" t="s">
        <v>564</v>
      </c>
      <c r="H130" s="223">
        <v>10</v>
      </c>
      <c r="I130" s="224"/>
      <c r="J130" s="225">
        <f>ROUND(I130*H130,2)</f>
        <v>0</v>
      </c>
      <c r="K130" s="226"/>
      <c r="L130" s="44"/>
      <c r="M130" s="227" t="s">
        <v>1</v>
      </c>
      <c r="N130" s="228" t="s">
        <v>40</v>
      </c>
      <c r="O130" s="91"/>
      <c r="P130" s="229">
        <f>O130*H130</f>
        <v>0</v>
      </c>
      <c r="Q130" s="229">
        <v>0</v>
      </c>
      <c r="R130" s="229">
        <f>Q130*H130</f>
        <v>0</v>
      </c>
      <c r="S130" s="229">
        <v>0</v>
      </c>
      <c r="T130" s="230">
        <f>S130*H130</f>
        <v>0</v>
      </c>
      <c r="U130" s="38"/>
      <c r="V130" s="38"/>
      <c r="W130" s="38"/>
      <c r="X130" s="38"/>
      <c r="Y130" s="38"/>
      <c r="Z130" s="38"/>
      <c r="AA130" s="38"/>
      <c r="AB130" s="38"/>
      <c r="AC130" s="38"/>
      <c r="AD130" s="38"/>
      <c r="AE130" s="38"/>
      <c r="AR130" s="231" t="s">
        <v>143</v>
      </c>
      <c r="AT130" s="231" t="s">
        <v>139</v>
      </c>
      <c r="AU130" s="231" t="s">
        <v>83</v>
      </c>
      <c r="AY130" s="17" t="s">
        <v>136</v>
      </c>
      <c r="BE130" s="232">
        <f>IF(N130="základní",J130,0)</f>
        <v>0</v>
      </c>
      <c r="BF130" s="232">
        <f>IF(N130="snížená",J130,0)</f>
        <v>0</v>
      </c>
      <c r="BG130" s="232">
        <f>IF(N130="zákl. přenesená",J130,0)</f>
        <v>0</v>
      </c>
      <c r="BH130" s="232">
        <f>IF(N130="sníž. přenesená",J130,0)</f>
        <v>0</v>
      </c>
      <c r="BI130" s="232">
        <f>IF(N130="nulová",J130,0)</f>
        <v>0</v>
      </c>
      <c r="BJ130" s="17" t="s">
        <v>83</v>
      </c>
      <c r="BK130" s="232">
        <f>ROUND(I130*H130,2)</f>
        <v>0</v>
      </c>
      <c r="BL130" s="17" t="s">
        <v>143</v>
      </c>
      <c r="BM130" s="231" t="s">
        <v>917</v>
      </c>
    </row>
    <row r="131" s="2" customFormat="1" ht="16.5" customHeight="1">
      <c r="A131" s="38"/>
      <c r="B131" s="39"/>
      <c r="C131" s="219" t="s">
        <v>192</v>
      </c>
      <c r="D131" s="219" t="s">
        <v>139</v>
      </c>
      <c r="E131" s="220" t="s">
        <v>192</v>
      </c>
      <c r="F131" s="221" t="s">
        <v>918</v>
      </c>
      <c r="G131" s="222" t="s">
        <v>564</v>
      </c>
      <c r="H131" s="223">
        <v>9</v>
      </c>
      <c r="I131" s="224"/>
      <c r="J131" s="225">
        <f>ROUND(I131*H131,2)</f>
        <v>0</v>
      </c>
      <c r="K131" s="226"/>
      <c r="L131" s="44"/>
      <c r="M131" s="227" t="s">
        <v>1</v>
      </c>
      <c r="N131" s="228" t="s">
        <v>40</v>
      </c>
      <c r="O131" s="91"/>
      <c r="P131" s="229">
        <f>O131*H131</f>
        <v>0</v>
      </c>
      <c r="Q131" s="229">
        <v>0</v>
      </c>
      <c r="R131" s="229">
        <f>Q131*H131</f>
        <v>0</v>
      </c>
      <c r="S131" s="229">
        <v>0</v>
      </c>
      <c r="T131" s="230">
        <f>S131*H131</f>
        <v>0</v>
      </c>
      <c r="U131" s="38"/>
      <c r="V131" s="38"/>
      <c r="W131" s="38"/>
      <c r="X131" s="38"/>
      <c r="Y131" s="38"/>
      <c r="Z131" s="38"/>
      <c r="AA131" s="38"/>
      <c r="AB131" s="38"/>
      <c r="AC131" s="38"/>
      <c r="AD131" s="38"/>
      <c r="AE131" s="38"/>
      <c r="AR131" s="231" t="s">
        <v>143</v>
      </c>
      <c r="AT131" s="231" t="s">
        <v>139</v>
      </c>
      <c r="AU131" s="231" t="s">
        <v>83</v>
      </c>
      <c r="AY131" s="17" t="s">
        <v>136</v>
      </c>
      <c r="BE131" s="232">
        <f>IF(N131="základní",J131,0)</f>
        <v>0</v>
      </c>
      <c r="BF131" s="232">
        <f>IF(N131="snížená",J131,0)</f>
        <v>0</v>
      </c>
      <c r="BG131" s="232">
        <f>IF(N131="zákl. přenesená",J131,0)</f>
        <v>0</v>
      </c>
      <c r="BH131" s="232">
        <f>IF(N131="sníž. přenesená",J131,0)</f>
        <v>0</v>
      </c>
      <c r="BI131" s="232">
        <f>IF(N131="nulová",J131,0)</f>
        <v>0</v>
      </c>
      <c r="BJ131" s="17" t="s">
        <v>83</v>
      </c>
      <c r="BK131" s="232">
        <f>ROUND(I131*H131,2)</f>
        <v>0</v>
      </c>
      <c r="BL131" s="17" t="s">
        <v>143</v>
      </c>
      <c r="BM131" s="231" t="s">
        <v>919</v>
      </c>
    </row>
    <row r="132" s="2" customFormat="1" ht="16.5" customHeight="1">
      <c r="A132" s="38"/>
      <c r="B132" s="39"/>
      <c r="C132" s="219" t="s">
        <v>8</v>
      </c>
      <c r="D132" s="219" t="s">
        <v>139</v>
      </c>
      <c r="E132" s="220" t="s">
        <v>8</v>
      </c>
      <c r="F132" s="221" t="s">
        <v>920</v>
      </c>
      <c r="G132" s="222" t="s">
        <v>230</v>
      </c>
      <c r="H132" s="223">
        <v>55</v>
      </c>
      <c r="I132" s="224"/>
      <c r="J132" s="225">
        <f>ROUND(I132*H132,2)</f>
        <v>0</v>
      </c>
      <c r="K132" s="226"/>
      <c r="L132" s="44"/>
      <c r="M132" s="227" t="s">
        <v>1</v>
      </c>
      <c r="N132" s="228" t="s">
        <v>40</v>
      </c>
      <c r="O132" s="91"/>
      <c r="P132" s="229">
        <f>O132*H132</f>
        <v>0</v>
      </c>
      <c r="Q132" s="229">
        <v>0</v>
      </c>
      <c r="R132" s="229">
        <f>Q132*H132</f>
        <v>0</v>
      </c>
      <c r="S132" s="229">
        <v>0</v>
      </c>
      <c r="T132" s="230">
        <f>S132*H132</f>
        <v>0</v>
      </c>
      <c r="U132" s="38"/>
      <c r="V132" s="38"/>
      <c r="W132" s="38"/>
      <c r="X132" s="38"/>
      <c r="Y132" s="38"/>
      <c r="Z132" s="38"/>
      <c r="AA132" s="38"/>
      <c r="AB132" s="38"/>
      <c r="AC132" s="38"/>
      <c r="AD132" s="38"/>
      <c r="AE132" s="38"/>
      <c r="AR132" s="231" t="s">
        <v>143</v>
      </c>
      <c r="AT132" s="231" t="s">
        <v>139</v>
      </c>
      <c r="AU132" s="231" t="s">
        <v>83</v>
      </c>
      <c r="AY132" s="17" t="s">
        <v>136</v>
      </c>
      <c r="BE132" s="232">
        <f>IF(N132="základní",J132,0)</f>
        <v>0</v>
      </c>
      <c r="BF132" s="232">
        <f>IF(N132="snížená",J132,0)</f>
        <v>0</v>
      </c>
      <c r="BG132" s="232">
        <f>IF(N132="zákl. přenesená",J132,0)</f>
        <v>0</v>
      </c>
      <c r="BH132" s="232">
        <f>IF(N132="sníž. přenesená",J132,0)</f>
        <v>0</v>
      </c>
      <c r="BI132" s="232">
        <f>IF(N132="nulová",J132,0)</f>
        <v>0</v>
      </c>
      <c r="BJ132" s="17" t="s">
        <v>83</v>
      </c>
      <c r="BK132" s="232">
        <f>ROUND(I132*H132,2)</f>
        <v>0</v>
      </c>
      <c r="BL132" s="17" t="s">
        <v>143</v>
      </c>
      <c r="BM132" s="231" t="s">
        <v>921</v>
      </c>
    </row>
    <row r="133" s="2" customFormat="1" ht="16.5" customHeight="1">
      <c r="A133" s="38"/>
      <c r="B133" s="39"/>
      <c r="C133" s="219" t="s">
        <v>200</v>
      </c>
      <c r="D133" s="219" t="s">
        <v>139</v>
      </c>
      <c r="E133" s="220" t="s">
        <v>200</v>
      </c>
      <c r="F133" s="221" t="s">
        <v>922</v>
      </c>
      <c r="G133" s="222" t="s">
        <v>230</v>
      </c>
      <c r="H133" s="223">
        <v>40</v>
      </c>
      <c r="I133" s="224"/>
      <c r="J133" s="225">
        <f>ROUND(I133*H133,2)</f>
        <v>0</v>
      </c>
      <c r="K133" s="226"/>
      <c r="L133" s="44"/>
      <c r="M133" s="227" t="s">
        <v>1</v>
      </c>
      <c r="N133" s="228" t="s">
        <v>40</v>
      </c>
      <c r="O133" s="91"/>
      <c r="P133" s="229">
        <f>O133*H133</f>
        <v>0</v>
      </c>
      <c r="Q133" s="229">
        <v>0</v>
      </c>
      <c r="R133" s="229">
        <f>Q133*H133</f>
        <v>0</v>
      </c>
      <c r="S133" s="229">
        <v>0</v>
      </c>
      <c r="T133" s="230">
        <f>S133*H133</f>
        <v>0</v>
      </c>
      <c r="U133" s="38"/>
      <c r="V133" s="38"/>
      <c r="W133" s="38"/>
      <c r="X133" s="38"/>
      <c r="Y133" s="38"/>
      <c r="Z133" s="38"/>
      <c r="AA133" s="38"/>
      <c r="AB133" s="38"/>
      <c r="AC133" s="38"/>
      <c r="AD133" s="38"/>
      <c r="AE133" s="38"/>
      <c r="AR133" s="231" t="s">
        <v>143</v>
      </c>
      <c r="AT133" s="231" t="s">
        <v>139</v>
      </c>
      <c r="AU133" s="231" t="s">
        <v>83</v>
      </c>
      <c r="AY133" s="17" t="s">
        <v>136</v>
      </c>
      <c r="BE133" s="232">
        <f>IF(N133="základní",J133,0)</f>
        <v>0</v>
      </c>
      <c r="BF133" s="232">
        <f>IF(N133="snížená",J133,0)</f>
        <v>0</v>
      </c>
      <c r="BG133" s="232">
        <f>IF(N133="zákl. přenesená",J133,0)</f>
        <v>0</v>
      </c>
      <c r="BH133" s="232">
        <f>IF(N133="sníž. přenesená",J133,0)</f>
        <v>0</v>
      </c>
      <c r="BI133" s="232">
        <f>IF(N133="nulová",J133,0)</f>
        <v>0</v>
      </c>
      <c r="BJ133" s="17" t="s">
        <v>83</v>
      </c>
      <c r="BK133" s="232">
        <f>ROUND(I133*H133,2)</f>
        <v>0</v>
      </c>
      <c r="BL133" s="17" t="s">
        <v>143</v>
      </c>
      <c r="BM133" s="231" t="s">
        <v>923</v>
      </c>
    </row>
    <row r="134" s="2" customFormat="1" ht="16.5" customHeight="1">
      <c r="A134" s="38"/>
      <c r="B134" s="39"/>
      <c r="C134" s="219" t="s">
        <v>206</v>
      </c>
      <c r="D134" s="219" t="s">
        <v>139</v>
      </c>
      <c r="E134" s="220" t="s">
        <v>206</v>
      </c>
      <c r="F134" s="221" t="s">
        <v>924</v>
      </c>
      <c r="G134" s="222" t="s">
        <v>230</v>
      </c>
      <c r="H134" s="223">
        <v>90</v>
      </c>
      <c r="I134" s="224"/>
      <c r="J134" s="225">
        <f>ROUND(I134*H134,2)</f>
        <v>0</v>
      </c>
      <c r="K134" s="226"/>
      <c r="L134" s="44"/>
      <c r="M134" s="227" t="s">
        <v>1</v>
      </c>
      <c r="N134" s="228" t="s">
        <v>40</v>
      </c>
      <c r="O134" s="91"/>
      <c r="P134" s="229">
        <f>O134*H134</f>
        <v>0</v>
      </c>
      <c r="Q134" s="229">
        <v>0</v>
      </c>
      <c r="R134" s="229">
        <f>Q134*H134</f>
        <v>0</v>
      </c>
      <c r="S134" s="229">
        <v>0</v>
      </c>
      <c r="T134" s="230">
        <f>S134*H134</f>
        <v>0</v>
      </c>
      <c r="U134" s="38"/>
      <c r="V134" s="38"/>
      <c r="W134" s="38"/>
      <c r="X134" s="38"/>
      <c r="Y134" s="38"/>
      <c r="Z134" s="38"/>
      <c r="AA134" s="38"/>
      <c r="AB134" s="38"/>
      <c r="AC134" s="38"/>
      <c r="AD134" s="38"/>
      <c r="AE134" s="38"/>
      <c r="AR134" s="231" t="s">
        <v>143</v>
      </c>
      <c r="AT134" s="231" t="s">
        <v>139</v>
      </c>
      <c r="AU134" s="231" t="s">
        <v>83</v>
      </c>
      <c r="AY134" s="17" t="s">
        <v>136</v>
      </c>
      <c r="BE134" s="232">
        <f>IF(N134="základní",J134,0)</f>
        <v>0</v>
      </c>
      <c r="BF134" s="232">
        <f>IF(N134="snížená",J134,0)</f>
        <v>0</v>
      </c>
      <c r="BG134" s="232">
        <f>IF(N134="zákl. přenesená",J134,0)</f>
        <v>0</v>
      </c>
      <c r="BH134" s="232">
        <f>IF(N134="sníž. přenesená",J134,0)</f>
        <v>0</v>
      </c>
      <c r="BI134" s="232">
        <f>IF(N134="nulová",J134,0)</f>
        <v>0</v>
      </c>
      <c r="BJ134" s="17" t="s">
        <v>83</v>
      </c>
      <c r="BK134" s="232">
        <f>ROUND(I134*H134,2)</f>
        <v>0</v>
      </c>
      <c r="BL134" s="17" t="s">
        <v>143</v>
      </c>
      <c r="BM134" s="231" t="s">
        <v>925</v>
      </c>
    </row>
    <row r="135" s="2" customFormat="1" ht="16.5" customHeight="1">
      <c r="A135" s="38"/>
      <c r="B135" s="39"/>
      <c r="C135" s="219" t="s">
        <v>210</v>
      </c>
      <c r="D135" s="219" t="s">
        <v>139</v>
      </c>
      <c r="E135" s="220" t="s">
        <v>210</v>
      </c>
      <c r="F135" s="221" t="s">
        <v>926</v>
      </c>
      <c r="G135" s="222" t="s">
        <v>230</v>
      </c>
      <c r="H135" s="223">
        <v>260</v>
      </c>
      <c r="I135" s="224"/>
      <c r="J135" s="225">
        <f>ROUND(I135*H135,2)</f>
        <v>0</v>
      </c>
      <c r="K135" s="226"/>
      <c r="L135" s="44"/>
      <c r="M135" s="227" t="s">
        <v>1</v>
      </c>
      <c r="N135" s="228" t="s">
        <v>40</v>
      </c>
      <c r="O135" s="91"/>
      <c r="P135" s="229">
        <f>O135*H135</f>
        <v>0</v>
      </c>
      <c r="Q135" s="229">
        <v>0</v>
      </c>
      <c r="R135" s="229">
        <f>Q135*H135</f>
        <v>0</v>
      </c>
      <c r="S135" s="229">
        <v>0</v>
      </c>
      <c r="T135" s="230">
        <f>S135*H135</f>
        <v>0</v>
      </c>
      <c r="U135" s="38"/>
      <c r="V135" s="38"/>
      <c r="W135" s="38"/>
      <c r="X135" s="38"/>
      <c r="Y135" s="38"/>
      <c r="Z135" s="38"/>
      <c r="AA135" s="38"/>
      <c r="AB135" s="38"/>
      <c r="AC135" s="38"/>
      <c r="AD135" s="38"/>
      <c r="AE135" s="38"/>
      <c r="AR135" s="231" t="s">
        <v>143</v>
      </c>
      <c r="AT135" s="231" t="s">
        <v>139</v>
      </c>
      <c r="AU135" s="231" t="s">
        <v>83</v>
      </c>
      <c r="AY135" s="17" t="s">
        <v>136</v>
      </c>
      <c r="BE135" s="232">
        <f>IF(N135="základní",J135,0)</f>
        <v>0</v>
      </c>
      <c r="BF135" s="232">
        <f>IF(N135="snížená",J135,0)</f>
        <v>0</v>
      </c>
      <c r="BG135" s="232">
        <f>IF(N135="zákl. přenesená",J135,0)</f>
        <v>0</v>
      </c>
      <c r="BH135" s="232">
        <f>IF(N135="sníž. přenesená",J135,0)</f>
        <v>0</v>
      </c>
      <c r="BI135" s="232">
        <f>IF(N135="nulová",J135,0)</f>
        <v>0</v>
      </c>
      <c r="BJ135" s="17" t="s">
        <v>83</v>
      </c>
      <c r="BK135" s="232">
        <f>ROUND(I135*H135,2)</f>
        <v>0</v>
      </c>
      <c r="BL135" s="17" t="s">
        <v>143</v>
      </c>
      <c r="BM135" s="231" t="s">
        <v>927</v>
      </c>
    </row>
    <row r="136" s="2" customFormat="1" ht="16.5" customHeight="1">
      <c r="A136" s="38"/>
      <c r="B136" s="39"/>
      <c r="C136" s="219" t="s">
        <v>216</v>
      </c>
      <c r="D136" s="219" t="s">
        <v>139</v>
      </c>
      <c r="E136" s="220" t="s">
        <v>216</v>
      </c>
      <c r="F136" s="221" t="s">
        <v>928</v>
      </c>
      <c r="G136" s="222" t="s">
        <v>230</v>
      </c>
      <c r="H136" s="223">
        <v>90</v>
      </c>
      <c r="I136" s="224"/>
      <c r="J136" s="225">
        <f>ROUND(I136*H136,2)</f>
        <v>0</v>
      </c>
      <c r="K136" s="226"/>
      <c r="L136" s="44"/>
      <c r="M136" s="227" t="s">
        <v>1</v>
      </c>
      <c r="N136" s="228" t="s">
        <v>40</v>
      </c>
      <c r="O136" s="91"/>
      <c r="P136" s="229">
        <f>O136*H136</f>
        <v>0</v>
      </c>
      <c r="Q136" s="229">
        <v>0</v>
      </c>
      <c r="R136" s="229">
        <f>Q136*H136</f>
        <v>0</v>
      </c>
      <c r="S136" s="229">
        <v>0</v>
      </c>
      <c r="T136" s="230">
        <f>S136*H136</f>
        <v>0</v>
      </c>
      <c r="U136" s="38"/>
      <c r="V136" s="38"/>
      <c r="W136" s="38"/>
      <c r="X136" s="38"/>
      <c r="Y136" s="38"/>
      <c r="Z136" s="38"/>
      <c r="AA136" s="38"/>
      <c r="AB136" s="38"/>
      <c r="AC136" s="38"/>
      <c r="AD136" s="38"/>
      <c r="AE136" s="38"/>
      <c r="AR136" s="231" t="s">
        <v>143</v>
      </c>
      <c r="AT136" s="231" t="s">
        <v>139</v>
      </c>
      <c r="AU136" s="231" t="s">
        <v>83</v>
      </c>
      <c r="AY136" s="17" t="s">
        <v>136</v>
      </c>
      <c r="BE136" s="232">
        <f>IF(N136="základní",J136,0)</f>
        <v>0</v>
      </c>
      <c r="BF136" s="232">
        <f>IF(N136="snížená",J136,0)</f>
        <v>0</v>
      </c>
      <c r="BG136" s="232">
        <f>IF(N136="zákl. přenesená",J136,0)</f>
        <v>0</v>
      </c>
      <c r="BH136" s="232">
        <f>IF(N136="sníž. přenesená",J136,0)</f>
        <v>0</v>
      </c>
      <c r="BI136" s="232">
        <f>IF(N136="nulová",J136,0)</f>
        <v>0</v>
      </c>
      <c r="BJ136" s="17" t="s">
        <v>83</v>
      </c>
      <c r="BK136" s="232">
        <f>ROUND(I136*H136,2)</f>
        <v>0</v>
      </c>
      <c r="BL136" s="17" t="s">
        <v>143</v>
      </c>
      <c r="BM136" s="231" t="s">
        <v>929</v>
      </c>
    </row>
    <row r="137" s="2" customFormat="1" ht="16.5" customHeight="1">
      <c r="A137" s="38"/>
      <c r="B137" s="39"/>
      <c r="C137" s="219" t="s">
        <v>221</v>
      </c>
      <c r="D137" s="219" t="s">
        <v>139</v>
      </c>
      <c r="E137" s="220" t="s">
        <v>221</v>
      </c>
      <c r="F137" s="221" t="s">
        <v>930</v>
      </c>
      <c r="G137" s="222" t="s">
        <v>230</v>
      </c>
      <c r="H137" s="223">
        <v>60</v>
      </c>
      <c r="I137" s="224"/>
      <c r="J137" s="225">
        <f>ROUND(I137*H137,2)</f>
        <v>0</v>
      </c>
      <c r="K137" s="226"/>
      <c r="L137" s="44"/>
      <c r="M137" s="227" t="s">
        <v>1</v>
      </c>
      <c r="N137" s="228" t="s">
        <v>40</v>
      </c>
      <c r="O137" s="91"/>
      <c r="P137" s="229">
        <f>O137*H137</f>
        <v>0</v>
      </c>
      <c r="Q137" s="229">
        <v>0</v>
      </c>
      <c r="R137" s="229">
        <f>Q137*H137</f>
        <v>0</v>
      </c>
      <c r="S137" s="229">
        <v>0</v>
      </c>
      <c r="T137" s="230">
        <f>S137*H137</f>
        <v>0</v>
      </c>
      <c r="U137" s="38"/>
      <c r="V137" s="38"/>
      <c r="W137" s="38"/>
      <c r="X137" s="38"/>
      <c r="Y137" s="38"/>
      <c r="Z137" s="38"/>
      <c r="AA137" s="38"/>
      <c r="AB137" s="38"/>
      <c r="AC137" s="38"/>
      <c r="AD137" s="38"/>
      <c r="AE137" s="38"/>
      <c r="AR137" s="231" t="s">
        <v>143</v>
      </c>
      <c r="AT137" s="231" t="s">
        <v>139</v>
      </c>
      <c r="AU137" s="231" t="s">
        <v>83</v>
      </c>
      <c r="AY137" s="17" t="s">
        <v>136</v>
      </c>
      <c r="BE137" s="232">
        <f>IF(N137="základní",J137,0)</f>
        <v>0</v>
      </c>
      <c r="BF137" s="232">
        <f>IF(N137="snížená",J137,0)</f>
        <v>0</v>
      </c>
      <c r="BG137" s="232">
        <f>IF(N137="zákl. přenesená",J137,0)</f>
        <v>0</v>
      </c>
      <c r="BH137" s="232">
        <f>IF(N137="sníž. přenesená",J137,0)</f>
        <v>0</v>
      </c>
      <c r="BI137" s="232">
        <f>IF(N137="nulová",J137,0)</f>
        <v>0</v>
      </c>
      <c r="BJ137" s="17" t="s">
        <v>83</v>
      </c>
      <c r="BK137" s="232">
        <f>ROUND(I137*H137,2)</f>
        <v>0</v>
      </c>
      <c r="BL137" s="17" t="s">
        <v>143</v>
      </c>
      <c r="BM137" s="231" t="s">
        <v>931</v>
      </c>
    </row>
    <row r="138" s="2" customFormat="1" ht="16.5" customHeight="1">
      <c r="A138" s="38"/>
      <c r="B138" s="39"/>
      <c r="C138" s="219" t="s">
        <v>227</v>
      </c>
      <c r="D138" s="219" t="s">
        <v>139</v>
      </c>
      <c r="E138" s="220" t="s">
        <v>227</v>
      </c>
      <c r="F138" s="221" t="s">
        <v>932</v>
      </c>
      <c r="G138" s="222" t="s">
        <v>564</v>
      </c>
      <c r="H138" s="223">
        <v>1</v>
      </c>
      <c r="I138" s="224"/>
      <c r="J138" s="225">
        <f>ROUND(I138*H138,2)</f>
        <v>0</v>
      </c>
      <c r="K138" s="226"/>
      <c r="L138" s="44"/>
      <c r="M138" s="227" t="s">
        <v>1</v>
      </c>
      <c r="N138" s="228" t="s">
        <v>40</v>
      </c>
      <c r="O138" s="91"/>
      <c r="P138" s="229">
        <f>O138*H138</f>
        <v>0</v>
      </c>
      <c r="Q138" s="229">
        <v>0</v>
      </c>
      <c r="R138" s="229">
        <f>Q138*H138</f>
        <v>0</v>
      </c>
      <c r="S138" s="229">
        <v>0</v>
      </c>
      <c r="T138" s="230">
        <f>S138*H138</f>
        <v>0</v>
      </c>
      <c r="U138" s="38"/>
      <c r="V138" s="38"/>
      <c r="W138" s="38"/>
      <c r="X138" s="38"/>
      <c r="Y138" s="38"/>
      <c r="Z138" s="38"/>
      <c r="AA138" s="38"/>
      <c r="AB138" s="38"/>
      <c r="AC138" s="38"/>
      <c r="AD138" s="38"/>
      <c r="AE138" s="38"/>
      <c r="AR138" s="231" t="s">
        <v>143</v>
      </c>
      <c r="AT138" s="231" t="s">
        <v>139</v>
      </c>
      <c r="AU138" s="231" t="s">
        <v>83</v>
      </c>
      <c r="AY138" s="17" t="s">
        <v>136</v>
      </c>
      <c r="BE138" s="232">
        <f>IF(N138="základní",J138,0)</f>
        <v>0</v>
      </c>
      <c r="BF138" s="232">
        <f>IF(N138="snížená",J138,0)</f>
        <v>0</v>
      </c>
      <c r="BG138" s="232">
        <f>IF(N138="zákl. přenesená",J138,0)</f>
        <v>0</v>
      </c>
      <c r="BH138" s="232">
        <f>IF(N138="sníž. přenesená",J138,0)</f>
        <v>0</v>
      </c>
      <c r="BI138" s="232">
        <f>IF(N138="nulová",J138,0)</f>
        <v>0</v>
      </c>
      <c r="BJ138" s="17" t="s">
        <v>83</v>
      </c>
      <c r="BK138" s="232">
        <f>ROUND(I138*H138,2)</f>
        <v>0</v>
      </c>
      <c r="BL138" s="17" t="s">
        <v>143</v>
      </c>
      <c r="BM138" s="231" t="s">
        <v>933</v>
      </c>
    </row>
    <row r="139" s="2" customFormat="1" ht="16.5" customHeight="1">
      <c r="A139" s="38"/>
      <c r="B139" s="39"/>
      <c r="C139" s="219" t="s">
        <v>232</v>
      </c>
      <c r="D139" s="219" t="s">
        <v>139</v>
      </c>
      <c r="E139" s="220" t="s">
        <v>232</v>
      </c>
      <c r="F139" s="221" t="s">
        <v>934</v>
      </c>
      <c r="G139" s="222" t="s">
        <v>230</v>
      </c>
      <c r="H139" s="223">
        <v>60</v>
      </c>
      <c r="I139" s="224"/>
      <c r="J139" s="225">
        <f>ROUND(I139*H139,2)</f>
        <v>0</v>
      </c>
      <c r="K139" s="226"/>
      <c r="L139" s="44"/>
      <c r="M139" s="227" t="s">
        <v>1</v>
      </c>
      <c r="N139" s="228" t="s">
        <v>40</v>
      </c>
      <c r="O139" s="91"/>
      <c r="P139" s="229">
        <f>O139*H139</f>
        <v>0</v>
      </c>
      <c r="Q139" s="229">
        <v>0</v>
      </c>
      <c r="R139" s="229">
        <f>Q139*H139</f>
        <v>0</v>
      </c>
      <c r="S139" s="229">
        <v>0</v>
      </c>
      <c r="T139" s="230">
        <f>S139*H139</f>
        <v>0</v>
      </c>
      <c r="U139" s="38"/>
      <c r="V139" s="38"/>
      <c r="W139" s="38"/>
      <c r="X139" s="38"/>
      <c r="Y139" s="38"/>
      <c r="Z139" s="38"/>
      <c r="AA139" s="38"/>
      <c r="AB139" s="38"/>
      <c r="AC139" s="38"/>
      <c r="AD139" s="38"/>
      <c r="AE139" s="38"/>
      <c r="AR139" s="231" t="s">
        <v>143</v>
      </c>
      <c r="AT139" s="231" t="s">
        <v>139</v>
      </c>
      <c r="AU139" s="231" t="s">
        <v>83</v>
      </c>
      <c r="AY139" s="17" t="s">
        <v>136</v>
      </c>
      <c r="BE139" s="232">
        <f>IF(N139="základní",J139,0)</f>
        <v>0</v>
      </c>
      <c r="BF139" s="232">
        <f>IF(N139="snížená",J139,0)</f>
        <v>0</v>
      </c>
      <c r="BG139" s="232">
        <f>IF(N139="zákl. přenesená",J139,0)</f>
        <v>0</v>
      </c>
      <c r="BH139" s="232">
        <f>IF(N139="sníž. přenesená",J139,0)</f>
        <v>0</v>
      </c>
      <c r="BI139" s="232">
        <f>IF(N139="nulová",J139,0)</f>
        <v>0</v>
      </c>
      <c r="BJ139" s="17" t="s">
        <v>83</v>
      </c>
      <c r="BK139" s="232">
        <f>ROUND(I139*H139,2)</f>
        <v>0</v>
      </c>
      <c r="BL139" s="17" t="s">
        <v>143</v>
      </c>
      <c r="BM139" s="231" t="s">
        <v>935</v>
      </c>
    </row>
    <row r="140" s="2" customFormat="1" ht="16.5" customHeight="1">
      <c r="A140" s="38"/>
      <c r="B140" s="39"/>
      <c r="C140" s="219" t="s">
        <v>237</v>
      </c>
      <c r="D140" s="219" t="s">
        <v>139</v>
      </c>
      <c r="E140" s="220" t="s">
        <v>237</v>
      </c>
      <c r="F140" s="221" t="s">
        <v>936</v>
      </c>
      <c r="G140" s="222" t="s">
        <v>384</v>
      </c>
      <c r="H140" s="223">
        <v>2</v>
      </c>
      <c r="I140" s="224"/>
      <c r="J140" s="225">
        <f>ROUND(I140*H140,2)</f>
        <v>0</v>
      </c>
      <c r="K140" s="226"/>
      <c r="L140" s="44"/>
      <c r="M140" s="227" t="s">
        <v>1</v>
      </c>
      <c r="N140" s="228" t="s">
        <v>40</v>
      </c>
      <c r="O140" s="91"/>
      <c r="P140" s="229">
        <f>O140*H140</f>
        <v>0</v>
      </c>
      <c r="Q140" s="229">
        <v>0</v>
      </c>
      <c r="R140" s="229">
        <f>Q140*H140</f>
        <v>0</v>
      </c>
      <c r="S140" s="229">
        <v>0</v>
      </c>
      <c r="T140" s="230">
        <f>S140*H140</f>
        <v>0</v>
      </c>
      <c r="U140" s="38"/>
      <c r="V140" s="38"/>
      <c r="W140" s="38"/>
      <c r="X140" s="38"/>
      <c r="Y140" s="38"/>
      <c r="Z140" s="38"/>
      <c r="AA140" s="38"/>
      <c r="AB140" s="38"/>
      <c r="AC140" s="38"/>
      <c r="AD140" s="38"/>
      <c r="AE140" s="38"/>
      <c r="AR140" s="231" t="s">
        <v>143</v>
      </c>
      <c r="AT140" s="231" t="s">
        <v>139</v>
      </c>
      <c r="AU140" s="231" t="s">
        <v>83</v>
      </c>
      <c r="AY140" s="17" t="s">
        <v>136</v>
      </c>
      <c r="BE140" s="232">
        <f>IF(N140="základní",J140,0)</f>
        <v>0</v>
      </c>
      <c r="BF140" s="232">
        <f>IF(N140="snížená",J140,0)</f>
        <v>0</v>
      </c>
      <c r="BG140" s="232">
        <f>IF(N140="zákl. přenesená",J140,0)</f>
        <v>0</v>
      </c>
      <c r="BH140" s="232">
        <f>IF(N140="sníž. přenesená",J140,0)</f>
        <v>0</v>
      </c>
      <c r="BI140" s="232">
        <f>IF(N140="nulová",J140,0)</f>
        <v>0</v>
      </c>
      <c r="BJ140" s="17" t="s">
        <v>83</v>
      </c>
      <c r="BK140" s="232">
        <f>ROUND(I140*H140,2)</f>
        <v>0</v>
      </c>
      <c r="BL140" s="17" t="s">
        <v>143</v>
      </c>
      <c r="BM140" s="231" t="s">
        <v>937</v>
      </c>
    </row>
    <row r="141" s="2" customFormat="1" ht="21.75" customHeight="1">
      <c r="A141" s="38"/>
      <c r="B141" s="39"/>
      <c r="C141" s="219" t="s">
        <v>7</v>
      </c>
      <c r="D141" s="219" t="s">
        <v>139</v>
      </c>
      <c r="E141" s="220" t="s">
        <v>7</v>
      </c>
      <c r="F141" s="221" t="s">
        <v>938</v>
      </c>
      <c r="G141" s="222" t="s">
        <v>230</v>
      </c>
      <c r="H141" s="223">
        <v>86</v>
      </c>
      <c r="I141" s="224"/>
      <c r="J141" s="225">
        <f>ROUND(I141*H141,2)</f>
        <v>0</v>
      </c>
      <c r="K141" s="226"/>
      <c r="L141" s="44"/>
      <c r="M141" s="227" t="s">
        <v>1</v>
      </c>
      <c r="N141" s="228" t="s">
        <v>40</v>
      </c>
      <c r="O141" s="91"/>
      <c r="P141" s="229">
        <f>O141*H141</f>
        <v>0</v>
      </c>
      <c r="Q141" s="229">
        <v>0</v>
      </c>
      <c r="R141" s="229">
        <f>Q141*H141</f>
        <v>0</v>
      </c>
      <c r="S141" s="229">
        <v>0</v>
      </c>
      <c r="T141" s="230">
        <f>S141*H141</f>
        <v>0</v>
      </c>
      <c r="U141" s="38"/>
      <c r="V141" s="38"/>
      <c r="W141" s="38"/>
      <c r="X141" s="38"/>
      <c r="Y141" s="38"/>
      <c r="Z141" s="38"/>
      <c r="AA141" s="38"/>
      <c r="AB141" s="38"/>
      <c r="AC141" s="38"/>
      <c r="AD141" s="38"/>
      <c r="AE141" s="38"/>
      <c r="AR141" s="231" t="s">
        <v>143</v>
      </c>
      <c r="AT141" s="231" t="s">
        <v>139</v>
      </c>
      <c r="AU141" s="231" t="s">
        <v>83</v>
      </c>
      <c r="AY141" s="17" t="s">
        <v>136</v>
      </c>
      <c r="BE141" s="232">
        <f>IF(N141="základní",J141,0)</f>
        <v>0</v>
      </c>
      <c r="BF141" s="232">
        <f>IF(N141="snížená",J141,0)</f>
        <v>0</v>
      </c>
      <c r="BG141" s="232">
        <f>IF(N141="zákl. přenesená",J141,0)</f>
        <v>0</v>
      </c>
      <c r="BH141" s="232">
        <f>IF(N141="sníž. přenesená",J141,0)</f>
        <v>0</v>
      </c>
      <c r="BI141" s="232">
        <f>IF(N141="nulová",J141,0)</f>
        <v>0</v>
      </c>
      <c r="BJ141" s="17" t="s">
        <v>83</v>
      </c>
      <c r="BK141" s="232">
        <f>ROUND(I141*H141,2)</f>
        <v>0</v>
      </c>
      <c r="BL141" s="17" t="s">
        <v>143</v>
      </c>
      <c r="BM141" s="231" t="s">
        <v>939</v>
      </c>
    </row>
    <row r="142" s="2" customFormat="1" ht="16.5" customHeight="1">
      <c r="A142" s="38"/>
      <c r="B142" s="39"/>
      <c r="C142" s="219" t="s">
        <v>246</v>
      </c>
      <c r="D142" s="219" t="s">
        <v>139</v>
      </c>
      <c r="E142" s="220" t="s">
        <v>246</v>
      </c>
      <c r="F142" s="221" t="s">
        <v>940</v>
      </c>
      <c r="G142" s="222" t="s">
        <v>564</v>
      </c>
      <c r="H142" s="223">
        <v>30</v>
      </c>
      <c r="I142" s="224"/>
      <c r="J142" s="225">
        <f>ROUND(I142*H142,2)</f>
        <v>0</v>
      </c>
      <c r="K142" s="226"/>
      <c r="L142" s="44"/>
      <c r="M142" s="227" t="s">
        <v>1</v>
      </c>
      <c r="N142" s="228" t="s">
        <v>40</v>
      </c>
      <c r="O142" s="91"/>
      <c r="P142" s="229">
        <f>O142*H142</f>
        <v>0</v>
      </c>
      <c r="Q142" s="229">
        <v>0</v>
      </c>
      <c r="R142" s="229">
        <f>Q142*H142</f>
        <v>0</v>
      </c>
      <c r="S142" s="229">
        <v>0</v>
      </c>
      <c r="T142" s="230">
        <f>S142*H142</f>
        <v>0</v>
      </c>
      <c r="U142" s="38"/>
      <c r="V142" s="38"/>
      <c r="W142" s="38"/>
      <c r="X142" s="38"/>
      <c r="Y142" s="38"/>
      <c r="Z142" s="38"/>
      <c r="AA142" s="38"/>
      <c r="AB142" s="38"/>
      <c r="AC142" s="38"/>
      <c r="AD142" s="38"/>
      <c r="AE142" s="38"/>
      <c r="AR142" s="231" t="s">
        <v>143</v>
      </c>
      <c r="AT142" s="231" t="s">
        <v>139</v>
      </c>
      <c r="AU142" s="231" t="s">
        <v>83</v>
      </c>
      <c r="AY142" s="17" t="s">
        <v>136</v>
      </c>
      <c r="BE142" s="232">
        <f>IF(N142="základní",J142,0)</f>
        <v>0</v>
      </c>
      <c r="BF142" s="232">
        <f>IF(N142="snížená",J142,0)</f>
        <v>0</v>
      </c>
      <c r="BG142" s="232">
        <f>IF(N142="zákl. přenesená",J142,0)</f>
        <v>0</v>
      </c>
      <c r="BH142" s="232">
        <f>IF(N142="sníž. přenesená",J142,0)</f>
        <v>0</v>
      </c>
      <c r="BI142" s="232">
        <f>IF(N142="nulová",J142,0)</f>
        <v>0</v>
      </c>
      <c r="BJ142" s="17" t="s">
        <v>83</v>
      </c>
      <c r="BK142" s="232">
        <f>ROUND(I142*H142,2)</f>
        <v>0</v>
      </c>
      <c r="BL142" s="17" t="s">
        <v>143</v>
      </c>
      <c r="BM142" s="231" t="s">
        <v>941</v>
      </c>
    </row>
    <row r="143" s="2" customFormat="1" ht="16.5" customHeight="1">
      <c r="A143" s="38"/>
      <c r="B143" s="39"/>
      <c r="C143" s="219" t="s">
        <v>250</v>
      </c>
      <c r="D143" s="219" t="s">
        <v>139</v>
      </c>
      <c r="E143" s="220" t="s">
        <v>250</v>
      </c>
      <c r="F143" s="221" t="s">
        <v>942</v>
      </c>
      <c r="G143" s="222" t="s">
        <v>230</v>
      </c>
      <c r="H143" s="223">
        <v>44</v>
      </c>
      <c r="I143" s="224"/>
      <c r="J143" s="225">
        <f>ROUND(I143*H143,2)</f>
        <v>0</v>
      </c>
      <c r="K143" s="226"/>
      <c r="L143" s="44"/>
      <c r="M143" s="227" t="s">
        <v>1</v>
      </c>
      <c r="N143" s="228" t="s">
        <v>40</v>
      </c>
      <c r="O143" s="91"/>
      <c r="P143" s="229">
        <f>O143*H143</f>
        <v>0</v>
      </c>
      <c r="Q143" s="229">
        <v>0</v>
      </c>
      <c r="R143" s="229">
        <f>Q143*H143</f>
        <v>0</v>
      </c>
      <c r="S143" s="229">
        <v>0</v>
      </c>
      <c r="T143" s="230">
        <f>S143*H143</f>
        <v>0</v>
      </c>
      <c r="U143" s="38"/>
      <c r="V143" s="38"/>
      <c r="W143" s="38"/>
      <c r="X143" s="38"/>
      <c r="Y143" s="38"/>
      <c r="Z143" s="38"/>
      <c r="AA143" s="38"/>
      <c r="AB143" s="38"/>
      <c r="AC143" s="38"/>
      <c r="AD143" s="38"/>
      <c r="AE143" s="38"/>
      <c r="AR143" s="231" t="s">
        <v>143</v>
      </c>
      <c r="AT143" s="231" t="s">
        <v>139</v>
      </c>
      <c r="AU143" s="231" t="s">
        <v>83</v>
      </c>
      <c r="AY143" s="17" t="s">
        <v>136</v>
      </c>
      <c r="BE143" s="232">
        <f>IF(N143="základní",J143,0)</f>
        <v>0</v>
      </c>
      <c r="BF143" s="232">
        <f>IF(N143="snížená",J143,0)</f>
        <v>0</v>
      </c>
      <c r="BG143" s="232">
        <f>IF(N143="zákl. přenesená",J143,0)</f>
        <v>0</v>
      </c>
      <c r="BH143" s="232">
        <f>IF(N143="sníž. přenesená",J143,0)</f>
        <v>0</v>
      </c>
      <c r="BI143" s="232">
        <f>IF(N143="nulová",J143,0)</f>
        <v>0</v>
      </c>
      <c r="BJ143" s="17" t="s">
        <v>83</v>
      </c>
      <c r="BK143" s="232">
        <f>ROUND(I143*H143,2)</f>
        <v>0</v>
      </c>
      <c r="BL143" s="17" t="s">
        <v>143</v>
      </c>
      <c r="BM143" s="231" t="s">
        <v>943</v>
      </c>
    </row>
    <row r="144" s="2" customFormat="1" ht="21.75" customHeight="1">
      <c r="A144" s="38"/>
      <c r="B144" s="39"/>
      <c r="C144" s="219" t="s">
        <v>254</v>
      </c>
      <c r="D144" s="219" t="s">
        <v>139</v>
      </c>
      <c r="E144" s="220" t="s">
        <v>254</v>
      </c>
      <c r="F144" s="221" t="s">
        <v>944</v>
      </c>
      <c r="G144" s="222" t="s">
        <v>945</v>
      </c>
      <c r="H144" s="223">
        <v>110</v>
      </c>
      <c r="I144" s="224"/>
      <c r="J144" s="225">
        <f>ROUND(I144*H144,2)</f>
        <v>0</v>
      </c>
      <c r="K144" s="226"/>
      <c r="L144" s="44"/>
      <c r="M144" s="227" t="s">
        <v>1</v>
      </c>
      <c r="N144" s="228" t="s">
        <v>40</v>
      </c>
      <c r="O144" s="91"/>
      <c r="P144" s="229">
        <f>O144*H144</f>
        <v>0</v>
      </c>
      <c r="Q144" s="229">
        <v>0</v>
      </c>
      <c r="R144" s="229">
        <f>Q144*H144</f>
        <v>0</v>
      </c>
      <c r="S144" s="229">
        <v>0</v>
      </c>
      <c r="T144" s="230">
        <f>S144*H144</f>
        <v>0</v>
      </c>
      <c r="U144" s="38"/>
      <c r="V144" s="38"/>
      <c r="W144" s="38"/>
      <c r="X144" s="38"/>
      <c r="Y144" s="38"/>
      <c r="Z144" s="38"/>
      <c r="AA144" s="38"/>
      <c r="AB144" s="38"/>
      <c r="AC144" s="38"/>
      <c r="AD144" s="38"/>
      <c r="AE144" s="38"/>
      <c r="AR144" s="231" t="s">
        <v>143</v>
      </c>
      <c r="AT144" s="231" t="s">
        <v>139</v>
      </c>
      <c r="AU144" s="231" t="s">
        <v>83</v>
      </c>
      <c r="AY144" s="17" t="s">
        <v>136</v>
      </c>
      <c r="BE144" s="232">
        <f>IF(N144="základní",J144,0)</f>
        <v>0</v>
      </c>
      <c r="BF144" s="232">
        <f>IF(N144="snížená",J144,0)</f>
        <v>0</v>
      </c>
      <c r="BG144" s="232">
        <f>IF(N144="zákl. přenesená",J144,0)</f>
        <v>0</v>
      </c>
      <c r="BH144" s="232">
        <f>IF(N144="sníž. přenesená",J144,0)</f>
        <v>0</v>
      </c>
      <c r="BI144" s="232">
        <f>IF(N144="nulová",J144,0)</f>
        <v>0</v>
      </c>
      <c r="BJ144" s="17" t="s">
        <v>83</v>
      </c>
      <c r="BK144" s="232">
        <f>ROUND(I144*H144,2)</f>
        <v>0</v>
      </c>
      <c r="BL144" s="17" t="s">
        <v>143</v>
      </c>
      <c r="BM144" s="231" t="s">
        <v>946</v>
      </c>
    </row>
    <row r="145" s="2" customFormat="1" ht="16.5" customHeight="1">
      <c r="A145" s="38"/>
      <c r="B145" s="39"/>
      <c r="C145" s="219" t="s">
        <v>262</v>
      </c>
      <c r="D145" s="219" t="s">
        <v>139</v>
      </c>
      <c r="E145" s="220" t="s">
        <v>262</v>
      </c>
      <c r="F145" s="221" t="s">
        <v>947</v>
      </c>
      <c r="G145" s="222" t="s">
        <v>564</v>
      </c>
      <c r="H145" s="223">
        <v>3</v>
      </c>
      <c r="I145" s="224"/>
      <c r="J145" s="225">
        <f>ROUND(I145*H145,2)</f>
        <v>0</v>
      </c>
      <c r="K145" s="226"/>
      <c r="L145" s="44"/>
      <c r="M145" s="227" t="s">
        <v>1</v>
      </c>
      <c r="N145" s="228" t="s">
        <v>40</v>
      </c>
      <c r="O145" s="91"/>
      <c r="P145" s="229">
        <f>O145*H145</f>
        <v>0</v>
      </c>
      <c r="Q145" s="229">
        <v>0</v>
      </c>
      <c r="R145" s="229">
        <f>Q145*H145</f>
        <v>0</v>
      </c>
      <c r="S145" s="229">
        <v>0</v>
      </c>
      <c r="T145" s="230">
        <f>S145*H145</f>
        <v>0</v>
      </c>
      <c r="U145" s="38"/>
      <c r="V145" s="38"/>
      <c r="W145" s="38"/>
      <c r="X145" s="38"/>
      <c r="Y145" s="38"/>
      <c r="Z145" s="38"/>
      <c r="AA145" s="38"/>
      <c r="AB145" s="38"/>
      <c r="AC145" s="38"/>
      <c r="AD145" s="38"/>
      <c r="AE145" s="38"/>
      <c r="AR145" s="231" t="s">
        <v>143</v>
      </c>
      <c r="AT145" s="231" t="s">
        <v>139</v>
      </c>
      <c r="AU145" s="231" t="s">
        <v>83</v>
      </c>
      <c r="AY145" s="17" t="s">
        <v>136</v>
      </c>
      <c r="BE145" s="232">
        <f>IF(N145="základní",J145,0)</f>
        <v>0</v>
      </c>
      <c r="BF145" s="232">
        <f>IF(N145="snížená",J145,0)</f>
        <v>0</v>
      </c>
      <c r="BG145" s="232">
        <f>IF(N145="zákl. přenesená",J145,0)</f>
        <v>0</v>
      </c>
      <c r="BH145" s="232">
        <f>IF(N145="sníž. přenesená",J145,0)</f>
        <v>0</v>
      </c>
      <c r="BI145" s="232">
        <f>IF(N145="nulová",J145,0)</f>
        <v>0</v>
      </c>
      <c r="BJ145" s="17" t="s">
        <v>83</v>
      </c>
      <c r="BK145" s="232">
        <f>ROUND(I145*H145,2)</f>
        <v>0</v>
      </c>
      <c r="BL145" s="17" t="s">
        <v>143</v>
      </c>
      <c r="BM145" s="231" t="s">
        <v>948</v>
      </c>
    </row>
    <row r="146" s="2" customFormat="1" ht="24.15" customHeight="1">
      <c r="A146" s="38"/>
      <c r="B146" s="39"/>
      <c r="C146" s="219" t="s">
        <v>267</v>
      </c>
      <c r="D146" s="219" t="s">
        <v>139</v>
      </c>
      <c r="E146" s="220" t="s">
        <v>267</v>
      </c>
      <c r="F146" s="221" t="s">
        <v>949</v>
      </c>
      <c r="G146" s="222" t="s">
        <v>564</v>
      </c>
      <c r="H146" s="223">
        <v>5</v>
      </c>
      <c r="I146" s="224"/>
      <c r="J146" s="225">
        <f>ROUND(I146*H146,2)</f>
        <v>0</v>
      </c>
      <c r="K146" s="226"/>
      <c r="L146" s="44"/>
      <c r="M146" s="227" t="s">
        <v>1</v>
      </c>
      <c r="N146" s="228" t="s">
        <v>40</v>
      </c>
      <c r="O146" s="91"/>
      <c r="P146" s="229">
        <f>O146*H146</f>
        <v>0</v>
      </c>
      <c r="Q146" s="229">
        <v>0</v>
      </c>
      <c r="R146" s="229">
        <f>Q146*H146</f>
        <v>0</v>
      </c>
      <c r="S146" s="229">
        <v>0</v>
      </c>
      <c r="T146" s="230">
        <f>S146*H146</f>
        <v>0</v>
      </c>
      <c r="U146" s="38"/>
      <c r="V146" s="38"/>
      <c r="W146" s="38"/>
      <c r="X146" s="38"/>
      <c r="Y146" s="38"/>
      <c r="Z146" s="38"/>
      <c r="AA146" s="38"/>
      <c r="AB146" s="38"/>
      <c r="AC146" s="38"/>
      <c r="AD146" s="38"/>
      <c r="AE146" s="38"/>
      <c r="AR146" s="231" t="s">
        <v>143</v>
      </c>
      <c r="AT146" s="231" t="s">
        <v>139</v>
      </c>
      <c r="AU146" s="231" t="s">
        <v>83</v>
      </c>
      <c r="AY146" s="17" t="s">
        <v>136</v>
      </c>
      <c r="BE146" s="232">
        <f>IF(N146="základní",J146,0)</f>
        <v>0</v>
      </c>
      <c r="BF146" s="232">
        <f>IF(N146="snížená",J146,0)</f>
        <v>0</v>
      </c>
      <c r="BG146" s="232">
        <f>IF(N146="zákl. přenesená",J146,0)</f>
        <v>0</v>
      </c>
      <c r="BH146" s="232">
        <f>IF(N146="sníž. přenesená",J146,0)</f>
        <v>0</v>
      </c>
      <c r="BI146" s="232">
        <f>IF(N146="nulová",J146,0)</f>
        <v>0</v>
      </c>
      <c r="BJ146" s="17" t="s">
        <v>83</v>
      </c>
      <c r="BK146" s="232">
        <f>ROUND(I146*H146,2)</f>
        <v>0</v>
      </c>
      <c r="BL146" s="17" t="s">
        <v>143</v>
      </c>
      <c r="BM146" s="231" t="s">
        <v>950</v>
      </c>
    </row>
    <row r="147" s="2" customFormat="1" ht="24.15" customHeight="1">
      <c r="A147" s="38"/>
      <c r="B147" s="39"/>
      <c r="C147" s="219" t="s">
        <v>271</v>
      </c>
      <c r="D147" s="219" t="s">
        <v>139</v>
      </c>
      <c r="E147" s="220" t="s">
        <v>271</v>
      </c>
      <c r="F147" s="221" t="s">
        <v>951</v>
      </c>
      <c r="G147" s="222" t="s">
        <v>564</v>
      </c>
      <c r="H147" s="223">
        <v>2</v>
      </c>
      <c r="I147" s="224"/>
      <c r="J147" s="225">
        <f>ROUND(I147*H147,2)</f>
        <v>0</v>
      </c>
      <c r="K147" s="226"/>
      <c r="L147" s="44"/>
      <c r="M147" s="227" t="s">
        <v>1</v>
      </c>
      <c r="N147" s="228" t="s">
        <v>40</v>
      </c>
      <c r="O147" s="91"/>
      <c r="P147" s="229">
        <f>O147*H147</f>
        <v>0</v>
      </c>
      <c r="Q147" s="229">
        <v>0</v>
      </c>
      <c r="R147" s="229">
        <f>Q147*H147</f>
        <v>0</v>
      </c>
      <c r="S147" s="229">
        <v>0</v>
      </c>
      <c r="T147" s="230">
        <f>S147*H147</f>
        <v>0</v>
      </c>
      <c r="U147" s="38"/>
      <c r="V147" s="38"/>
      <c r="W147" s="38"/>
      <c r="X147" s="38"/>
      <c r="Y147" s="38"/>
      <c r="Z147" s="38"/>
      <c r="AA147" s="38"/>
      <c r="AB147" s="38"/>
      <c r="AC147" s="38"/>
      <c r="AD147" s="38"/>
      <c r="AE147" s="38"/>
      <c r="AR147" s="231" t="s">
        <v>143</v>
      </c>
      <c r="AT147" s="231" t="s">
        <v>139</v>
      </c>
      <c r="AU147" s="231" t="s">
        <v>83</v>
      </c>
      <c r="AY147" s="17" t="s">
        <v>136</v>
      </c>
      <c r="BE147" s="232">
        <f>IF(N147="základní",J147,0)</f>
        <v>0</v>
      </c>
      <c r="BF147" s="232">
        <f>IF(N147="snížená",J147,0)</f>
        <v>0</v>
      </c>
      <c r="BG147" s="232">
        <f>IF(N147="zákl. přenesená",J147,0)</f>
        <v>0</v>
      </c>
      <c r="BH147" s="232">
        <f>IF(N147="sníž. přenesená",J147,0)</f>
        <v>0</v>
      </c>
      <c r="BI147" s="232">
        <f>IF(N147="nulová",J147,0)</f>
        <v>0</v>
      </c>
      <c r="BJ147" s="17" t="s">
        <v>83</v>
      </c>
      <c r="BK147" s="232">
        <f>ROUND(I147*H147,2)</f>
        <v>0</v>
      </c>
      <c r="BL147" s="17" t="s">
        <v>143</v>
      </c>
      <c r="BM147" s="231" t="s">
        <v>952</v>
      </c>
    </row>
    <row r="148" s="2" customFormat="1" ht="24.15" customHeight="1">
      <c r="A148" s="38"/>
      <c r="B148" s="39"/>
      <c r="C148" s="219" t="s">
        <v>276</v>
      </c>
      <c r="D148" s="219" t="s">
        <v>139</v>
      </c>
      <c r="E148" s="220" t="s">
        <v>276</v>
      </c>
      <c r="F148" s="221" t="s">
        <v>953</v>
      </c>
      <c r="G148" s="222" t="s">
        <v>564</v>
      </c>
      <c r="H148" s="223">
        <v>16</v>
      </c>
      <c r="I148" s="224"/>
      <c r="J148" s="225">
        <f>ROUND(I148*H148,2)</f>
        <v>0</v>
      </c>
      <c r="K148" s="226"/>
      <c r="L148" s="44"/>
      <c r="M148" s="227" t="s">
        <v>1</v>
      </c>
      <c r="N148" s="228" t="s">
        <v>40</v>
      </c>
      <c r="O148" s="91"/>
      <c r="P148" s="229">
        <f>O148*H148</f>
        <v>0</v>
      </c>
      <c r="Q148" s="229">
        <v>0</v>
      </c>
      <c r="R148" s="229">
        <f>Q148*H148</f>
        <v>0</v>
      </c>
      <c r="S148" s="229">
        <v>0</v>
      </c>
      <c r="T148" s="230">
        <f>S148*H148</f>
        <v>0</v>
      </c>
      <c r="U148" s="38"/>
      <c r="V148" s="38"/>
      <c r="W148" s="38"/>
      <c r="X148" s="38"/>
      <c r="Y148" s="38"/>
      <c r="Z148" s="38"/>
      <c r="AA148" s="38"/>
      <c r="AB148" s="38"/>
      <c r="AC148" s="38"/>
      <c r="AD148" s="38"/>
      <c r="AE148" s="38"/>
      <c r="AR148" s="231" t="s">
        <v>143</v>
      </c>
      <c r="AT148" s="231" t="s">
        <v>139</v>
      </c>
      <c r="AU148" s="231" t="s">
        <v>83</v>
      </c>
      <c r="AY148" s="17" t="s">
        <v>136</v>
      </c>
      <c r="BE148" s="232">
        <f>IF(N148="základní",J148,0)</f>
        <v>0</v>
      </c>
      <c r="BF148" s="232">
        <f>IF(N148="snížená",J148,0)</f>
        <v>0</v>
      </c>
      <c r="BG148" s="232">
        <f>IF(N148="zákl. přenesená",J148,0)</f>
        <v>0</v>
      </c>
      <c r="BH148" s="232">
        <f>IF(N148="sníž. přenesená",J148,0)</f>
        <v>0</v>
      </c>
      <c r="BI148" s="232">
        <f>IF(N148="nulová",J148,0)</f>
        <v>0</v>
      </c>
      <c r="BJ148" s="17" t="s">
        <v>83</v>
      </c>
      <c r="BK148" s="232">
        <f>ROUND(I148*H148,2)</f>
        <v>0</v>
      </c>
      <c r="BL148" s="17" t="s">
        <v>143</v>
      </c>
      <c r="BM148" s="231" t="s">
        <v>954</v>
      </c>
    </row>
    <row r="149" s="2" customFormat="1" ht="24.15" customHeight="1">
      <c r="A149" s="38"/>
      <c r="B149" s="39"/>
      <c r="C149" s="219" t="s">
        <v>281</v>
      </c>
      <c r="D149" s="219" t="s">
        <v>139</v>
      </c>
      <c r="E149" s="220" t="s">
        <v>281</v>
      </c>
      <c r="F149" s="221" t="s">
        <v>955</v>
      </c>
      <c r="G149" s="222" t="s">
        <v>564</v>
      </c>
      <c r="H149" s="223">
        <v>1</v>
      </c>
      <c r="I149" s="224"/>
      <c r="J149" s="225">
        <f>ROUND(I149*H149,2)</f>
        <v>0</v>
      </c>
      <c r="K149" s="226"/>
      <c r="L149" s="44"/>
      <c r="M149" s="227" t="s">
        <v>1</v>
      </c>
      <c r="N149" s="228" t="s">
        <v>40</v>
      </c>
      <c r="O149" s="91"/>
      <c r="P149" s="229">
        <f>O149*H149</f>
        <v>0</v>
      </c>
      <c r="Q149" s="229">
        <v>0</v>
      </c>
      <c r="R149" s="229">
        <f>Q149*H149</f>
        <v>0</v>
      </c>
      <c r="S149" s="229">
        <v>0</v>
      </c>
      <c r="T149" s="230">
        <f>S149*H149</f>
        <v>0</v>
      </c>
      <c r="U149" s="38"/>
      <c r="V149" s="38"/>
      <c r="W149" s="38"/>
      <c r="X149" s="38"/>
      <c r="Y149" s="38"/>
      <c r="Z149" s="38"/>
      <c r="AA149" s="38"/>
      <c r="AB149" s="38"/>
      <c r="AC149" s="38"/>
      <c r="AD149" s="38"/>
      <c r="AE149" s="38"/>
      <c r="AR149" s="231" t="s">
        <v>143</v>
      </c>
      <c r="AT149" s="231" t="s">
        <v>139</v>
      </c>
      <c r="AU149" s="231" t="s">
        <v>83</v>
      </c>
      <c r="AY149" s="17" t="s">
        <v>136</v>
      </c>
      <c r="BE149" s="232">
        <f>IF(N149="základní",J149,0)</f>
        <v>0</v>
      </c>
      <c r="BF149" s="232">
        <f>IF(N149="snížená",J149,0)</f>
        <v>0</v>
      </c>
      <c r="BG149" s="232">
        <f>IF(N149="zákl. přenesená",J149,0)</f>
        <v>0</v>
      </c>
      <c r="BH149" s="232">
        <f>IF(N149="sníž. přenesená",J149,0)</f>
        <v>0</v>
      </c>
      <c r="BI149" s="232">
        <f>IF(N149="nulová",J149,0)</f>
        <v>0</v>
      </c>
      <c r="BJ149" s="17" t="s">
        <v>83</v>
      </c>
      <c r="BK149" s="232">
        <f>ROUND(I149*H149,2)</f>
        <v>0</v>
      </c>
      <c r="BL149" s="17" t="s">
        <v>143</v>
      </c>
      <c r="BM149" s="231" t="s">
        <v>956</v>
      </c>
    </row>
    <row r="150" s="2" customFormat="1" ht="49.05" customHeight="1">
      <c r="A150" s="38"/>
      <c r="B150" s="39"/>
      <c r="C150" s="219" t="s">
        <v>288</v>
      </c>
      <c r="D150" s="219" t="s">
        <v>139</v>
      </c>
      <c r="E150" s="220" t="s">
        <v>288</v>
      </c>
      <c r="F150" s="221" t="s">
        <v>957</v>
      </c>
      <c r="G150" s="222" t="s">
        <v>384</v>
      </c>
      <c r="H150" s="223">
        <v>1</v>
      </c>
      <c r="I150" s="224"/>
      <c r="J150" s="225">
        <f>ROUND(I150*H150,2)</f>
        <v>0</v>
      </c>
      <c r="K150" s="226"/>
      <c r="L150" s="44"/>
      <c r="M150" s="227" t="s">
        <v>1</v>
      </c>
      <c r="N150" s="228" t="s">
        <v>40</v>
      </c>
      <c r="O150" s="91"/>
      <c r="P150" s="229">
        <f>O150*H150</f>
        <v>0</v>
      </c>
      <c r="Q150" s="229">
        <v>0</v>
      </c>
      <c r="R150" s="229">
        <f>Q150*H150</f>
        <v>0</v>
      </c>
      <c r="S150" s="229">
        <v>0</v>
      </c>
      <c r="T150" s="230">
        <f>S150*H150</f>
        <v>0</v>
      </c>
      <c r="U150" s="38"/>
      <c r="V150" s="38"/>
      <c r="W150" s="38"/>
      <c r="X150" s="38"/>
      <c r="Y150" s="38"/>
      <c r="Z150" s="38"/>
      <c r="AA150" s="38"/>
      <c r="AB150" s="38"/>
      <c r="AC150" s="38"/>
      <c r="AD150" s="38"/>
      <c r="AE150" s="38"/>
      <c r="AR150" s="231" t="s">
        <v>143</v>
      </c>
      <c r="AT150" s="231" t="s">
        <v>139</v>
      </c>
      <c r="AU150" s="231" t="s">
        <v>83</v>
      </c>
      <c r="AY150" s="17" t="s">
        <v>136</v>
      </c>
      <c r="BE150" s="232">
        <f>IF(N150="základní",J150,0)</f>
        <v>0</v>
      </c>
      <c r="BF150" s="232">
        <f>IF(N150="snížená",J150,0)</f>
        <v>0</v>
      </c>
      <c r="BG150" s="232">
        <f>IF(N150="zákl. přenesená",J150,0)</f>
        <v>0</v>
      </c>
      <c r="BH150" s="232">
        <f>IF(N150="sníž. přenesená",J150,0)</f>
        <v>0</v>
      </c>
      <c r="BI150" s="232">
        <f>IF(N150="nulová",J150,0)</f>
        <v>0</v>
      </c>
      <c r="BJ150" s="17" t="s">
        <v>83</v>
      </c>
      <c r="BK150" s="232">
        <f>ROUND(I150*H150,2)</f>
        <v>0</v>
      </c>
      <c r="BL150" s="17" t="s">
        <v>143</v>
      </c>
      <c r="BM150" s="231" t="s">
        <v>958</v>
      </c>
    </row>
    <row r="151" s="2" customFormat="1" ht="16.5" customHeight="1">
      <c r="A151" s="38"/>
      <c r="B151" s="39"/>
      <c r="C151" s="219" t="s">
        <v>296</v>
      </c>
      <c r="D151" s="219" t="s">
        <v>139</v>
      </c>
      <c r="E151" s="220" t="s">
        <v>296</v>
      </c>
      <c r="F151" s="221" t="s">
        <v>959</v>
      </c>
      <c r="G151" s="222" t="s">
        <v>384</v>
      </c>
      <c r="H151" s="223">
        <v>1</v>
      </c>
      <c r="I151" s="224"/>
      <c r="J151" s="225">
        <f>ROUND(I151*H151,2)</f>
        <v>0</v>
      </c>
      <c r="K151" s="226"/>
      <c r="L151" s="44"/>
      <c r="M151" s="227" t="s">
        <v>1</v>
      </c>
      <c r="N151" s="228" t="s">
        <v>40</v>
      </c>
      <c r="O151" s="91"/>
      <c r="P151" s="229">
        <f>O151*H151</f>
        <v>0</v>
      </c>
      <c r="Q151" s="229">
        <v>0</v>
      </c>
      <c r="R151" s="229">
        <f>Q151*H151</f>
        <v>0</v>
      </c>
      <c r="S151" s="229">
        <v>0</v>
      </c>
      <c r="T151" s="230">
        <f>S151*H151</f>
        <v>0</v>
      </c>
      <c r="U151" s="38"/>
      <c r="V151" s="38"/>
      <c r="W151" s="38"/>
      <c r="X151" s="38"/>
      <c r="Y151" s="38"/>
      <c r="Z151" s="38"/>
      <c r="AA151" s="38"/>
      <c r="AB151" s="38"/>
      <c r="AC151" s="38"/>
      <c r="AD151" s="38"/>
      <c r="AE151" s="38"/>
      <c r="AR151" s="231" t="s">
        <v>143</v>
      </c>
      <c r="AT151" s="231" t="s">
        <v>139</v>
      </c>
      <c r="AU151" s="231" t="s">
        <v>83</v>
      </c>
      <c r="AY151" s="17" t="s">
        <v>136</v>
      </c>
      <c r="BE151" s="232">
        <f>IF(N151="základní",J151,0)</f>
        <v>0</v>
      </c>
      <c r="BF151" s="232">
        <f>IF(N151="snížená",J151,0)</f>
        <v>0</v>
      </c>
      <c r="BG151" s="232">
        <f>IF(N151="zákl. přenesená",J151,0)</f>
        <v>0</v>
      </c>
      <c r="BH151" s="232">
        <f>IF(N151="sníž. přenesená",J151,0)</f>
        <v>0</v>
      </c>
      <c r="BI151" s="232">
        <f>IF(N151="nulová",J151,0)</f>
        <v>0</v>
      </c>
      <c r="BJ151" s="17" t="s">
        <v>83</v>
      </c>
      <c r="BK151" s="232">
        <f>ROUND(I151*H151,2)</f>
        <v>0</v>
      </c>
      <c r="BL151" s="17" t="s">
        <v>143</v>
      </c>
      <c r="BM151" s="231" t="s">
        <v>960</v>
      </c>
    </row>
    <row r="152" s="2" customFormat="1" ht="16.5" customHeight="1">
      <c r="A152" s="38"/>
      <c r="B152" s="39"/>
      <c r="C152" s="219" t="s">
        <v>302</v>
      </c>
      <c r="D152" s="219" t="s">
        <v>139</v>
      </c>
      <c r="E152" s="220" t="s">
        <v>302</v>
      </c>
      <c r="F152" s="221" t="s">
        <v>961</v>
      </c>
      <c r="G152" s="222" t="s">
        <v>384</v>
      </c>
      <c r="H152" s="223">
        <v>1</v>
      </c>
      <c r="I152" s="224"/>
      <c r="J152" s="225">
        <f>ROUND(I152*H152,2)</f>
        <v>0</v>
      </c>
      <c r="K152" s="226"/>
      <c r="L152" s="44"/>
      <c r="M152" s="227" t="s">
        <v>1</v>
      </c>
      <c r="N152" s="228" t="s">
        <v>40</v>
      </c>
      <c r="O152" s="91"/>
      <c r="P152" s="229">
        <f>O152*H152</f>
        <v>0</v>
      </c>
      <c r="Q152" s="229">
        <v>0</v>
      </c>
      <c r="R152" s="229">
        <f>Q152*H152</f>
        <v>0</v>
      </c>
      <c r="S152" s="229">
        <v>0</v>
      </c>
      <c r="T152" s="230">
        <f>S152*H152</f>
        <v>0</v>
      </c>
      <c r="U152" s="38"/>
      <c r="V152" s="38"/>
      <c r="W152" s="38"/>
      <c r="X152" s="38"/>
      <c r="Y152" s="38"/>
      <c r="Z152" s="38"/>
      <c r="AA152" s="38"/>
      <c r="AB152" s="38"/>
      <c r="AC152" s="38"/>
      <c r="AD152" s="38"/>
      <c r="AE152" s="38"/>
      <c r="AR152" s="231" t="s">
        <v>143</v>
      </c>
      <c r="AT152" s="231" t="s">
        <v>139</v>
      </c>
      <c r="AU152" s="231" t="s">
        <v>83</v>
      </c>
      <c r="AY152" s="17" t="s">
        <v>136</v>
      </c>
      <c r="BE152" s="232">
        <f>IF(N152="základní",J152,0)</f>
        <v>0</v>
      </c>
      <c r="BF152" s="232">
        <f>IF(N152="snížená",J152,0)</f>
        <v>0</v>
      </c>
      <c r="BG152" s="232">
        <f>IF(N152="zákl. přenesená",J152,0)</f>
        <v>0</v>
      </c>
      <c r="BH152" s="232">
        <f>IF(N152="sníž. přenesená",J152,0)</f>
        <v>0</v>
      </c>
      <c r="BI152" s="232">
        <f>IF(N152="nulová",J152,0)</f>
        <v>0</v>
      </c>
      <c r="BJ152" s="17" t="s">
        <v>83</v>
      </c>
      <c r="BK152" s="232">
        <f>ROUND(I152*H152,2)</f>
        <v>0</v>
      </c>
      <c r="BL152" s="17" t="s">
        <v>143</v>
      </c>
      <c r="BM152" s="231" t="s">
        <v>962</v>
      </c>
    </row>
    <row r="153" s="2" customFormat="1" ht="16.5" customHeight="1">
      <c r="A153" s="38"/>
      <c r="B153" s="39"/>
      <c r="C153" s="219" t="s">
        <v>307</v>
      </c>
      <c r="D153" s="219" t="s">
        <v>139</v>
      </c>
      <c r="E153" s="220" t="s">
        <v>307</v>
      </c>
      <c r="F153" s="221" t="s">
        <v>963</v>
      </c>
      <c r="G153" s="222" t="s">
        <v>384</v>
      </c>
      <c r="H153" s="223">
        <v>1</v>
      </c>
      <c r="I153" s="224"/>
      <c r="J153" s="225">
        <f>ROUND(I153*H153,2)</f>
        <v>0</v>
      </c>
      <c r="K153" s="226"/>
      <c r="L153" s="44"/>
      <c r="M153" s="227" t="s">
        <v>1</v>
      </c>
      <c r="N153" s="228" t="s">
        <v>40</v>
      </c>
      <c r="O153" s="91"/>
      <c r="P153" s="229">
        <f>O153*H153</f>
        <v>0</v>
      </c>
      <c r="Q153" s="229">
        <v>0</v>
      </c>
      <c r="R153" s="229">
        <f>Q153*H153</f>
        <v>0</v>
      </c>
      <c r="S153" s="229">
        <v>0</v>
      </c>
      <c r="T153" s="230">
        <f>S153*H153</f>
        <v>0</v>
      </c>
      <c r="U153" s="38"/>
      <c r="V153" s="38"/>
      <c r="W153" s="38"/>
      <c r="X153" s="38"/>
      <c r="Y153" s="38"/>
      <c r="Z153" s="38"/>
      <c r="AA153" s="38"/>
      <c r="AB153" s="38"/>
      <c r="AC153" s="38"/>
      <c r="AD153" s="38"/>
      <c r="AE153" s="38"/>
      <c r="AR153" s="231" t="s">
        <v>143</v>
      </c>
      <c r="AT153" s="231" t="s">
        <v>139</v>
      </c>
      <c r="AU153" s="231" t="s">
        <v>83</v>
      </c>
      <c r="AY153" s="17" t="s">
        <v>136</v>
      </c>
      <c r="BE153" s="232">
        <f>IF(N153="základní",J153,0)</f>
        <v>0</v>
      </c>
      <c r="BF153" s="232">
        <f>IF(N153="snížená",J153,0)</f>
        <v>0</v>
      </c>
      <c r="BG153" s="232">
        <f>IF(N153="zákl. přenesená",J153,0)</f>
        <v>0</v>
      </c>
      <c r="BH153" s="232">
        <f>IF(N153="sníž. přenesená",J153,0)</f>
        <v>0</v>
      </c>
      <c r="BI153" s="232">
        <f>IF(N153="nulová",J153,0)</f>
        <v>0</v>
      </c>
      <c r="BJ153" s="17" t="s">
        <v>83</v>
      </c>
      <c r="BK153" s="232">
        <f>ROUND(I153*H153,2)</f>
        <v>0</v>
      </c>
      <c r="BL153" s="17" t="s">
        <v>143</v>
      </c>
      <c r="BM153" s="231" t="s">
        <v>964</v>
      </c>
    </row>
    <row r="154" s="2" customFormat="1" ht="16.5" customHeight="1">
      <c r="A154" s="38"/>
      <c r="B154" s="39"/>
      <c r="C154" s="219" t="s">
        <v>312</v>
      </c>
      <c r="D154" s="219" t="s">
        <v>139</v>
      </c>
      <c r="E154" s="220" t="s">
        <v>312</v>
      </c>
      <c r="F154" s="221" t="s">
        <v>965</v>
      </c>
      <c r="G154" s="222" t="s">
        <v>384</v>
      </c>
      <c r="H154" s="223">
        <v>1</v>
      </c>
      <c r="I154" s="224"/>
      <c r="J154" s="225">
        <f>ROUND(I154*H154,2)</f>
        <v>0</v>
      </c>
      <c r="K154" s="226"/>
      <c r="L154" s="44"/>
      <c r="M154" s="227" t="s">
        <v>1</v>
      </c>
      <c r="N154" s="228" t="s">
        <v>40</v>
      </c>
      <c r="O154" s="91"/>
      <c r="P154" s="229">
        <f>O154*H154</f>
        <v>0</v>
      </c>
      <c r="Q154" s="229">
        <v>0</v>
      </c>
      <c r="R154" s="229">
        <f>Q154*H154</f>
        <v>0</v>
      </c>
      <c r="S154" s="229">
        <v>0</v>
      </c>
      <c r="T154" s="230">
        <f>S154*H154</f>
        <v>0</v>
      </c>
      <c r="U154" s="38"/>
      <c r="V154" s="38"/>
      <c r="W154" s="38"/>
      <c r="X154" s="38"/>
      <c r="Y154" s="38"/>
      <c r="Z154" s="38"/>
      <c r="AA154" s="38"/>
      <c r="AB154" s="38"/>
      <c r="AC154" s="38"/>
      <c r="AD154" s="38"/>
      <c r="AE154" s="38"/>
      <c r="AR154" s="231" t="s">
        <v>143</v>
      </c>
      <c r="AT154" s="231" t="s">
        <v>139</v>
      </c>
      <c r="AU154" s="231" t="s">
        <v>83</v>
      </c>
      <c r="AY154" s="17" t="s">
        <v>136</v>
      </c>
      <c r="BE154" s="232">
        <f>IF(N154="základní",J154,0)</f>
        <v>0</v>
      </c>
      <c r="BF154" s="232">
        <f>IF(N154="snížená",J154,0)</f>
        <v>0</v>
      </c>
      <c r="BG154" s="232">
        <f>IF(N154="zákl. přenesená",J154,0)</f>
        <v>0</v>
      </c>
      <c r="BH154" s="232">
        <f>IF(N154="sníž. přenesená",J154,0)</f>
        <v>0</v>
      </c>
      <c r="BI154" s="232">
        <f>IF(N154="nulová",J154,0)</f>
        <v>0</v>
      </c>
      <c r="BJ154" s="17" t="s">
        <v>83</v>
      </c>
      <c r="BK154" s="232">
        <f>ROUND(I154*H154,2)</f>
        <v>0</v>
      </c>
      <c r="BL154" s="17" t="s">
        <v>143</v>
      </c>
      <c r="BM154" s="231" t="s">
        <v>966</v>
      </c>
    </row>
    <row r="155" s="12" customFormat="1" ht="25.92" customHeight="1">
      <c r="A155" s="12"/>
      <c r="B155" s="203"/>
      <c r="C155" s="204"/>
      <c r="D155" s="205" t="s">
        <v>74</v>
      </c>
      <c r="E155" s="206" t="s">
        <v>967</v>
      </c>
      <c r="F155" s="206" t="s">
        <v>968</v>
      </c>
      <c r="G155" s="204"/>
      <c r="H155" s="204"/>
      <c r="I155" s="207"/>
      <c r="J155" s="208">
        <f>BK155</f>
        <v>0</v>
      </c>
      <c r="K155" s="204"/>
      <c r="L155" s="209"/>
      <c r="M155" s="210"/>
      <c r="N155" s="211"/>
      <c r="O155" s="211"/>
      <c r="P155" s="212">
        <f>SUM(P156:P165)</f>
        <v>0</v>
      </c>
      <c r="Q155" s="211"/>
      <c r="R155" s="212">
        <f>SUM(R156:R165)</f>
        <v>0</v>
      </c>
      <c r="S155" s="211"/>
      <c r="T155" s="213">
        <f>SUM(T156:T165)</f>
        <v>0</v>
      </c>
      <c r="U155" s="12"/>
      <c r="V155" s="12"/>
      <c r="W155" s="12"/>
      <c r="X155" s="12"/>
      <c r="Y155" s="12"/>
      <c r="Z155" s="12"/>
      <c r="AA155" s="12"/>
      <c r="AB155" s="12"/>
      <c r="AC155" s="12"/>
      <c r="AD155" s="12"/>
      <c r="AE155" s="12"/>
      <c r="AR155" s="214" t="s">
        <v>83</v>
      </c>
      <c r="AT155" s="215" t="s">
        <v>74</v>
      </c>
      <c r="AU155" s="215" t="s">
        <v>75</v>
      </c>
      <c r="AY155" s="214" t="s">
        <v>136</v>
      </c>
      <c r="BK155" s="216">
        <f>SUM(BK156:BK165)</f>
        <v>0</v>
      </c>
    </row>
    <row r="156" s="2" customFormat="1" ht="76.35" customHeight="1">
      <c r="A156" s="38"/>
      <c r="B156" s="39"/>
      <c r="C156" s="219" t="s">
        <v>319</v>
      </c>
      <c r="D156" s="219" t="s">
        <v>139</v>
      </c>
      <c r="E156" s="220" t="s">
        <v>319</v>
      </c>
      <c r="F156" s="221" t="s">
        <v>969</v>
      </c>
      <c r="G156" s="222" t="s">
        <v>564</v>
      </c>
      <c r="H156" s="223">
        <v>1</v>
      </c>
      <c r="I156" s="224"/>
      <c r="J156" s="225">
        <f>ROUND(I156*H156,2)</f>
        <v>0</v>
      </c>
      <c r="K156" s="226"/>
      <c r="L156" s="44"/>
      <c r="M156" s="227" t="s">
        <v>1</v>
      </c>
      <c r="N156" s="228" t="s">
        <v>40</v>
      </c>
      <c r="O156" s="91"/>
      <c r="P156" s="229">
        <f>O156*H156</f>
        <v>0</v>
      </c>
      <c r="Q156" s="229">
        <v>0</v>
      </c>
      <c r="R156" s="229">
        <f>Q156*H156</f>
        <v>0</v>
      </c>
      <c r="S156" s="229">
        <v>0</v>
      </c>
      <c r="T156" s="230">
        <f>S156*H156</f>
        <v>0</v>
      </c>
      <c r="U156" s="38"/>
      <c r="V156" s="38"/>
      <c r="W156" s="38"/>
      <c r="X156" s="38"/>
      <c r="Y156" s="38"/>
      <c r="Z156" s="38"/>
      <c r="AA156" s="38"/>
      <c r="AB156" s="38"/>
      <c r="AC156" s="38"/>
      <c r="AD156" s="38"/>
      <c r="AE156" s="38"/>
      <c r="AR156" s="231" t="s">
        <v>143</v>
      </c>
      <c r="AT156" s="231" t="s">
        <v>139</v>
      </c>
      <c r="AU156" s="231" t="s">
        <v>83</v>
      </c>
      <c r="AY156" s="17" t="s">
        <v>136</v>
      </c>
      <c r="BE156" s="232">
        <f>IF(N156="základní",J156,0)</f>
        <v>0</v>
      </c>
      <c r="BF156" s="232">
        <f>IF(N156="snížená",J156,0)</f>
        <v>0</v>
      </c>
      <c r="BG156" s="232">
        <f>IF(N156="zákl. přenesená",J156,0)</f>
        <v>0</v>
      </c>
      <c r="BH156" s="232">
        <f>IF(N156="sníž. přenesená",J156,0)</f>
        <v>0</v>
      </c>
      <c r="BI156" s="232">
        <f>IF(N156="nulová",J156,0)</f>
        <v>0</v>
      </c>
      <c r="BJ156" s="17" t="s">
        <v>83</v>
      </c>
      <c r="BK156" s="232">
        <f>ROUND(I156*H156,2)</f>
        <v>0</v>
      </c>
      <c r="BL156" s="17" t="s">
        <v>143</v>
      </c>
      <c r="BM156" s="231" t="s">
        <v>970</v>
      </c>
    </row>
    <row r="157" s="2" customFormat="1" ht="16.5" customHeight="1">
      <c r="A157" s="38"/>
      <c r="B157" s="39"/>
      <c r="C157" s="219" t="s">
        <v>325</v>
      </c>
      <c r="D157" s="219" t="s">
        <v>139</v>
      </c>
      <c r="E157" s="220" t="s">
        <v>325</v>
      </c>
      <c r="F157" s="221" t="s">
        <v>971</v>
      </c>
      <c r="G157" s="222" t="s">
        <v>564</v>
      </c>
      <c r="H157" s="223">
        <v>1</v>
      </c>
      <c r="I157" s="224"/>
      <c r="J157" s="225">
        <f>ROUND(I157*H157,2)</f>
        <v>0</v>
      </c>
      <c r="K157" s="226"/>
      <c r="L157" s="44"/>
      <c r="M157" s="227" t="s">
        <v>1</v>
      </c>
      <c r="N157" s="228" t="s">
        <v>40</v>
      </c>
      <c r="O157" s="91"/>
      <c r="P157" s="229">
        <f>O157*H157</f>
        <v>0</v>
      </c>
      <c r="Q157" s="229">
        <v>0</v>
      </c>
      <c r="R157" s="229">
        <f>Q157*H157</f>
        <v>0</v>
      </c>
      <c r="S157" s="229">
        <v>0</v>
      </c>
      <c r="T157" s="230">
        <f>S157*H157</f>
        <v>0</v>
      </c>
      <c r="U157" s="38"/>
      <c r="V157" s="38"/>
      <c r="W157" s="38"/>
      <c r="X157" s="38"/>
      <c r="Y157" s="38"/>
      <c r="Z157" s="38"/>
      <c r="AA157" s="38"/>
      <c r="AB157" s="38"/>
      <c r="AC157" s="38"/>
      <c r="AD157" s="38"/>
      <c r="AE157" s="38"/>
      <c r="AR157" s="231" t="s">
        <v>143</v>
      </c>
      <c r="AT157" s="231" t="s">
        <v>139</v>
      </c>
      <c r="AU157" s="231" t="s">
        <v>83</v>
      </c>
      <c r="AY157" s="17" t="s">
        <v>136</v>
      </c>
      <c r="BE157" s="232">
        <f>IF(N157="základní",J157,0)</f>
        <v>0</v>
      </c>
      <c r="BF157" s="232">
        <f>IF(N157="snížená",J157,0)</f>
        <v>0</v>
      </c>
      <c r="BG157" s="232">
        <f>IF(N157="zákl. přenesená",J157,0)</f>
        <v>0</v>
      </c>
      <c r="BH157" s="232">
        <f>IF(N157="sníž. přenesená",J157,0)</f>
        <v>0</v>
      </c>
      <c r="BI157" s="232">
        <f>IF(N157="nulová",J157,0)</f>
        <v>0</v>
      </c>
      <c r="BJ157" s="17" t="s">
        <v>83</v>
      </c>
      <c r="BK157" s="232">
        <f>ROUND(I157*H157,2)</f>
        <v>0</v>
      </c>
      <c r="BL157" s="17" t="s">
        <v>143</v>
      </c>
      <c r="BM157" s="231" t="s">
        <v>972</v>
      </c>
    </row>
    <row r="158" s="2" customFormat="1" ht="16.5" customHeight="1">
      <c r="A158" s="38"/>
      <c r="B158" s="39"/>
      <c r="C158" s="219" t="s">
        <v>329</v>
      </c>
      <c r="D158" s="219" t="s">
        <v>139</v>
      </c>
      <c r="E158" s="220" t="s">
        <v>329</v>
      </c>
      <c r="F158" s="221" t="s">
        <v>973</v>
      </c>
      <c r="G158" s="222" t="s">
        <v>564</v>
      </c>
      <c r="H158" s="223">
        <v>3</v>
      </c>
      <c r="I158" s="224"/>
      <c r="J158" s="225">
        <f>ROUND(I158*H158,2)</f>
        <v>0</v>
      </c>
      <c r="K158" s="226"/>
      <c r="L158" s="44"/>
      <c r="M158" s="227" t="s">
        <v>1</v>
      </c>
      <c r="N158" s="228" t="s">
        <v>40</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143</v>
      </c>
      <c r="AT158" s="231" t="s">
        <v>139</v>
      </c>
      <c r="AU158" s="231" t="s">
        <v>83</v>
      </c>
      <c r="AY158" s="17" t="s">
        <v>136</v>
      </c>
      <c r="BE158" s="232">
        <f>IF(N158="základní",J158,0)</f>
        <v>0</v>
      </c>
      <c r="BF158" s="232">
        <f>IF(N158="snížená",J158,0)</f>
        <v>0</v>
      </c>
      <c r="BG158" s="232">
        <f>IF(N158="zákl. přenesená",J158,0)</f>
        <v>0</v>
      </c>
      <c r="BH158" s="232">
        <f>IF(N158="sníž. přenesená",J158,0)</f>
        <v>0</v>
      </c>
      <c r="BI158" s="232">
        <f>IF(N158="nulová",J158,0)</f>
        <v>0</v>
      </c>
      <c r="BJ158" s="17" t="s">
        <v>83</v>
      </c>
      <c r="BK158" s="232">
        <f>ROUND(I158*H158,2)</f>
        <v>0</v>
      </c>
      <c r="BL158" s="17" t="s">
        <v>143</v>
      </c>
      <c r="BM158" s="231" t="s">
        <v>974</v>
      </c>
    </row>
    <row r="159" s="2" customFormat="1" ht="16.5" customHeight="1">
      <c r="A159" s="38"/>
      <c r="B159" s="39"/>
      <c r="C159" s="219" t="s">
        <v>336</v>
      </c>
      <c r="D159" s="219" t="s">
        <v>139</v>
      </c>
      <c r="E159" s="220" t="s">
        <v>336</v>
      </c>
      <c r="F159" s="221" t="s">
        <v>975</v>
      </c>
      <c r="G159" s="222" t="s">
        <v>564</v>
      </c>
      <c r="H159" s="223">
        <v>9</v>
      </c>
      <c r="I159" s="224"/>
      <c r="J159" s="225">
        <f>ROUND(I159*H159,2)</f>
        <v>0</v>
      </c>
      <c r="K159" s="226"/>
      <c r="L159" s="44"/>
      <c r="M159" s="227" t="s">
        <v>1</v>
      </c>
      <c r="N159" s="228" t="s">
        <v>40</v>
      </c>
      <c r="O159" s="91"/>
      <c r="P159" s="229">
        <f>O159*H159</f>
        <v>0</v>
      </c>
      <c r="Q159" s="229">
        <v>0</v>
      </c>
      <c r="R159" s="229">
        <f>Q159*H159</f>
        <v>0</v>
      </c>
      <c r="S159" s="229">
        <v>0</v>
      </c>
      <c r="T159" s="230">
        <f>S159*H159</f>
        <v>0</v>
      </c>
      <c r="U159" s="38"/>
      <c r="V159" s="38"/>
      <c r="W159" s="38"/>
      <c r="X159" s="38"/>
      <c r="Y159" s="38"/>
      <c r="Z159" s="38"/>
      <c r="AA159" s="38"/>
      <c r="AB159" s="38"/>
      <c r="AC159" s="38"/>
      <c r="AD159" s="38"/>
      <c r="AE159" s="38"/>
      <c r="AR159" s="231" t="s">
        <v>143</v>
      </c>
      <c r="AT159" s="231" t="s">
        <v>139</v>
      </c>
      <c r="AU159" s="231" t="s">
        <v>83</v>
      </c>
      <c r="AY159" s="17" t="s">
        <v>136</v>
      </c>
      <c r="BE159" s="232">
        <f>IF(N159="základní",J159,0)</f>
        <v>0</v>
      </c>
      <c r="BF159" s="232">
        <f>IF(N159="snížená",J159,0)</f>
        <v>0</v>
      </c>
      <c r="BG159" s="232">
        <f>IF(N159="zákl. přenesená",J159,0)</f>
        <v>0</v>
      </c>
      <c r="BH159" s="232">
        <f>IF(N159="sníž. přenesená",J159,0)</f>
        <v>0</v>
      </c>
      <c r="BI159" s="232">
        <f>IF(N159="nulová",J159,0)</f>
        <v>0</v>
      </c>
      <c r="BJ159" s="17" t="s">
        <v>83</v>
      </c>
      <c r="BK159" s="232">
        <f>ROUND(I159*H159,2)</f>
        <v>0</v>
      </c>
      <c r="BL159" s="17" t="s">
        <v>143</v>
      </c>
      <c r="BM159" s="231" t="s">
        <v>976</v>
      </c>
    </row>
    <row r="160" s="2" customFormat="1" ht="16.5" customHeight="1">
      <c r="A160" s="38"/>
      <c r="B160" s="39"/>
      <c r="C160" s="219" t="s">
        <v>343</v>
      </c>
      <c r="D160" s="219" t="s">
        <v>139</v>
      </c>
      <c r="E160" s="220" t="s">
        <v>343</v>
      </c>
      <c r="F160" s="221" t="s">
        <v>977</v>
      </c>
      <c r="G160" s="222" t="s">
        <v>564</v>
      </c>
      <c r="H160" s="223">
        <v>1</v>
      </c>
      <c r="I160" s="224"/>
      <c r="J160" s="225">
        <f>ROUND(I160*H160,2)</f>
        <v>0</v>
      </c>
      <c r="K160" s="226"/>
      <c r="L160" s="44"/>
      <c r="M160" s="227" t="s">
        <v>1</v>
      </c>
      <c r="N160" s="228" t="s">
        <v>40</v>
      </c>
      <c r="O160" s="91"/>
      <c r="P160" s="229">
        <f>O160*H160</f>
        <v>0</v>
      </c>
      <c r="Q160" s="229">
        <v>0</v>
      </c>
      <c r="R160" s="229">
        <f>Q160*H160</f>
        <v>0</v>
      </c>
      <c r="S160" s="229">
        <v>0</v>
      </c>
      <c r="T160" s="230">
        <f>S160*H160</f>
        <v>0</v>
      </c>
      <c r="U160" s="38"/>
      <c r="V160" s="38"/>
      <c r="W160" s="38"/>
      <c r="X160" s="38"/>
      <c r="Y160" s="38"/>
      <c r="Z160" s="38"/>
      <c r="AA160" s="38"/>
      <c r="AB160" s="38"/>
      <c r="AC160" s="38"/>
      <c r="AD160" s="38"/>
      <c r="AE160" s="38"/>
      <c r="AR160" s="231" t="s">
        <v>143</v>
      </c>
      <c r="AT160" s="231" t="s">
        <v>139</v>
      </c>
      <c r="AU160" s="231" t="s">
        <v>83</v>
      </c>
      <c r="AY160" s="17" t="s">
        <v>136</v>
      </c>
      <c r="BE160" s="232">
        <f>IF(N160="základní",J160,0)</f>
        <v>0</v>
      </c>
      <c r="BF160" s="232">
        <f>IF(N160="snížená",J160,0)</f>
        <v>0</v>
      </c>
      <c r="BG160" s="232">
        <f>IF(N160="zákl. přenesená",J160,0)</f>
        <v>0</v>
      </c>
      <c r="BH160" s="232">
        <f>IF(N160="sníž. přenesená",J160,0)</f>
        <v>0</v>
      </c>
      <c r="BI160" s="232">
        <f>IF(N160="nulová",J160,0)</f>
        <v>0</v>
      </c>
      <c r="BJ160" s="17" t="s">
        <v>83</v>
      </c>
      <c r="BK160" s="232">
        <f>ROUND(I160*H160,2)</f>
        <v>0</v>
      </c>
      <c r="BL160" s="17" t="s">
        <v>143</v>
      </c>
      <c r="BM160" s="231" t="s">
        <v>978</v>
      </c>
    </row>
    <row r="161" s="2" customFormat="1" ht="16.5" customHeight="1">
      <c r="A161" s="38"/>
      <c r="B161" s="39"/>
      <c r="C161" s="219" t="s">
        <v>348</v>
      </c>
      <c r="D161" s="219" t="s">
        <v>139</v>
      </c>
      <c r="E161" s="220" t="s">
        <v>348</v>
      </c>
      <c r="F161" s="221" t="s">
        <v>979</v>
      </c>
      <c r="G161" s="222" t="s">
        <v>564</v>
      </c>
      <c r="H161" s="223">
        <v>1</v>
      </c>
      <c r="I161" s="224"/>
      <c r="J161" s="225">
        <f>ROUND(I161*H161,2)</f>
        <v>0</v>
      </c>
      <c r="K161" s="226"/>
      <c r="L161" s="44"/>
      <c r="M161" s="227" t="s">
        <v>1</v>
      </c>
      <c r="N161" s="228" t="s">
        <v>40</v>
      </c>
      <c r="O161" s="91"/>
      <c r="P161" s="229">
        <f>O161*H161</f>
        <v>0</v>
      </c>
      <c r="Q161" s="229">
        <v>0</v>
      </c>
      <c r="R161" s="229">
        <f>Q161*H161</f>
        <v>0</v>
      </c>
      <c r="S161" s="229">
        <v>0</v>
      </c>
      <c r="T161" s="230">
        <f>S161*H161</f>
        <v>0</v>
      </c>
      <c r="U161" s="38"/>
      <c r="V161" s="38"/>
      <c r="W161" s="38"/>
      <c r="X161" s="38"/>
      <c r="Y161" s="38"/>
      <c r="Z161" s="38"/>
      <c r="AA161" s="38"/>
      <c r="AB161" s="38"/>
      <c r="AC161" s="38"/>
      <c r="AD161" s="38"/>
      <c r="AE161" s="38"/>
      <c r="AR161" s="231" t="s">
        <v>143</v>
      </c>
      <c r="AT161" s="231" t="s">
        <v>139</v>
      </c>
      <c r="AU161" s="231" t="s">
        <v>83</v>
      </c>
      <c r="AY161" s="17" t="s">
        <v>136</v>
      </c>
      <c r="BE161" s="232">
        <f>IF(N161="základní",J161,0)</f>
        <v>0</v>
      </c>
      <c r="BF161" s="232">
        <f>IF(N161="snížená",J161,0)</f>
        <v>0</v>
      </c>
      <c r="BG161" s="232">
        <f>IF(N161="zákl. přenesená",J161,0)</f>
        <v>0</v>
      </c>
      <c r="BH161" s="232">
        <f>IF(N161="sníž. přenesená",J161,0)</f>
        <v>0</v>
      </c>
      <c r="BI161" s="232">
        <f>IF(N161="nulová",J161,0)</f>
        <v>0</v>
      </c>
      <c r="BJ161" s="17" t="s">
        <v>83</v>
      </c>
      <c r="BK161" s="232">
        <f>ROUND(I161*H161,2)</f>
        <v>0</v>
      </c>
      <c r="BL161" s="17" t="s">
        <v>143</v>
      </c>
      <c r="BM161" s="231" t="s">
        <v>980</v>
      </c>
    </row>
    <row r="162" s="2" customFormat="1" ht="16.5" customHeight="1">
      <c r="A162" s="38"/>
      <c r="B162" s="39"/>
      <c r="C162" s="219" t="s">
        <v>353</v>
      </c>
      <c r="D162" s="219" t="s">
        <v>139</v>
      </c>
      <c r="E162" s="220" t="s">
        <v>353</v>
      </c>
      <c r="F162" s="221" t="s">
        <v>959</v>
      </c>
      <c r="G162" s="222" t="s">
        <v>384</v>
      </c>
      <c r="H162" s="223">
        <v>1</v>
      </c>
      <c r="I162" s="224"/>
      <c r="J162" s="225">
        <f>ROUND(I162*H162,2)</f>
        <v>0</v>
      </c>
      <c r="K162" s="226"/>
      <c r="L162" s="44"/>
      <c r="M162" s="227" t="s">
        <v>1</v>
      </c>
      <c r="N162" s="228" t="s">
        <v>40</v>
      </c>
      <c r="O162" s="91"/>
      <c r="P162" s="229">
        <f>O162*H162</f>
        <v>0</v>
      </c>
      <c r="Q162" s="229">
        <v>0</v>
      </c>
      <c r="R162" s="229">
        <f>Q162*H162</f>
        <v>0</v>
      </c>
      <c r="S162" s="229">
        <v>0</v>
      </c>
      <c r="T162" s="230">
        <f>S162*H162</f>
        <v>0</v>
      </c>
      <c r="U162" s="38"/>
      <c r="V162" s="38"/>
      <c r="W162" s="38"/>
      <c r="X162" s="38"/>
      <c r="Y162" s="38"/>
      <c r="Z162" s="38"/>
      <c r="AA162" s="38"/>
      <c r="AB162" s="38"/>
      <c r="AC162" s="38"/>
      <c r="AD162" s="38"/>
      <c r="AE162" s="38"/>
      <c r="AR162" s="231" t="s">
        <v>143</v>
      </c>
      <c r="AT162" s="231" t="s">
        <v>139</v>
      </c>
      <c r="AU162" s="231" t="s">
        <v>83</v>
      </c>
      <c r="AY162" s="17" t="s">
        <v>136</v>
      </c>
      <c r="BE162" s="232">
        <f>IF(N162="základní",J162,0)</f>
        <v>0</v>
      </c>
      <c r="BF162" s="232">
        <f>IF(N162="snížená",J162,0)</f>
        <v>0</v>
      </c>
      <c r="BG162" s="232">
        <f>IF(N162="zákl. přenesená",J162,0)</f>
        <v>0</v>
      </c>
      <c r="BH162" s="232">
        <f>IF(N162="sníž. přenesená",J162,0)</f>
        <v>0</v>
      </c>
      <c r="BI162" s="232">
        <f>IF(N162="nulová",J162,0)</f>
        <v>0</v>
      </c>
      <c r="BJ162" s="17" t="s">
        <v>83</v>
      </c>
      <c r="BK162" s="232">
        <f>ROUND(I162*H162,2)</f>
        <v>0</v>
      </c>
      <c r="BL162" s="17" t="s">
        <v>143</v>
      </c>
      <c r="BM162" s="231" t="s">
        <v>981</v>
      </c>
    </row>
    <row r="163" s="2" customFormat="1" ht="16.5" customHeight="1">
      <c r="A163" s="38"/>
      <c r="B163" s="39"/>
      <c r="C163" s="219" t="s">
        <v>358</v>
      </c>
      <c r="D163" s="219" t="s">
        <v>139</v>
      </c>
      <c r="E163" s="220" t="s">
        <v>358</v>
      </c>
      <c r="F163" s="221" t="s">
        <v>961</v>
      </c>
      <c r="G163" s="222" t="s">
        <v>384</v>
      </c>
      <c r="H163" s="223">
        <v>1</v>
      </c>
      <c r="I163" s="224"/>
      <c r="J163" s="225">
        <f>ROUND(I163*H163,2)</f>
        <v>0</v>
      </c>
      <c r="K163" s="226"/>
      <c r="L163" s="44"/>
      <c r="M163" s="227" t="s">
        <v>1</v>
      </c>
      <c r="N163" s="228" t="s">
        <v>40</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143</v>
      </c>
      <c r="AT163" s="231" t="s">
        <v>139</v>
      </c>
      <c r="AU163" s="231" t="s">
        <v>83</v>
      </c>
      <c r="AY163" s="17" t="s">
        <v>136</v>
      </c>
      <c r="BE163" s="232">
        <f>IF(N163="základní",J163,0)</f>
        <v>0</v>
      </c>
      <c r="BF163" s="232">
        <f>IF(N163="snížená",J163,0)</f>
        <v>0</v>
      </c>
      <c r="BG163" s="232">
        <f>IF(N163="zákl. přenesená",J163,0)</f>
        <v>0</v>
      </c>
      <c r="BH163" s="232">
        <f>IF(N163="sníž. přenesená",J163,0)</f>
        <v>0</v>
      </c>
      <c r="BI163" s="232">
        <f>IF(N163="nulová",J163,0)</f>
        <v>0</v>
      </c>
      <c r="BJ163" s="17" t="s">
        <v>83</v>
      </c>
      <c r="BK163" s="232">
        <f>ROUND(I163*H163,2)</f>
        <v>0</v>
      </c>
      <c r="BL163" s="17" t="s">
        <v>143</v>
      </c>
      <c r="BM163" s="231" t="s">
        <v>982</v>
      </c>
    </row>
    <row r="164" s="2" customFormat="1" ht="16.5" customHeight="1">
      <c r="A164" s="38"/>
      <c r="B164" s="39"/>
      <c r="C164" s="219" t="s">
        <v>363</v>
      </c>
      <c r="D164" s="219" t="s">
        <v>139</v>
      </c>
      <c r="E164" s="220" t="s">
        <v>363</v>
      </c>
      <c r="F164" s="221" t="s">
        <v>963</v>
      </c>
      <c r="G164" s="222" t="s">
        <v>384</v>
      </c>
      <c r="H164" s="223">
        <v>1</v>
      </c>
      <c r="I164" s="224"/>
      <c r="J164" s="225">
        <f>ROUND(I164*H164,2)</f>
        <v>0</v>
      </c>
      <c r="K164" s="226"/>
      <c r="L164" s="44"/>
      <c r="M164" s="227" t="s">
        <v>1</v>
      </c>
      <c r="N164" s="228" t="s">
        <v>40</v>
      </c>
      <c r="O164" s="91"/>
      <c r="P164" s="229">
        <f>O164*H164</f>
        <v>0</v>
      </c>
      <c r="Q164" s="229">
        <v>0</v>
      </c>
      <c r="R164" s="229">
        <f>Q164*H164</f>
        <v>0</v>
      </c>
      <c r="S164" s="229">
        <v>0</v>
      </c>
      <c r="T164" s="230">
        <f>S164*H164</f>
        <v>0</v>
      </c>
      <c r="U164" s="38"/>
      <c r="V164" s="38"/>
      <c r="W164" s="38"/>
      <c r="X164" s="38"/>
      <c r="Y164" s="38"/>
      <c r="Z164" s="38"/>
      <c r="AA164" s="38"/>
      <c r="AB164" s="38"/>
      <c r="AC164" s="38"/>
      <c r="AD164" s="38"/>
      <c r="AE164" s="38"/>
      <c r="AR164" s="231" t="s">
        <v>143</v>
      </c>
      <c r="AT164" s="231" t="s">
        <v>139</v>
      </c>
      <c r="AU164" s="231" t="s">
        <v>83</v>
      </c>
      <c r="AY164" s="17" t="s">
        <v>136</v>
      </c>
      <c r="BE164" s="232">
        <f>IF(N164="základní",J164,0)</f>
        <v>0</v>
      </c>
      <c r="BF164" s="232">
        <f>IF(N164="snížená",J164,0)</f>
        <v>0</v>
      </c>
      <c r="BG164" s="232">
        <f>IF(N164="zákl. přenesená",J164,0)</f>
        <v>0</v>
      </c>
      <c r="BH164" s="232">
        <f>IF(N164="sníž. přenesená",J164,0)</f>
        <v>0</v>
      </c>
      <c r="BI164" s="232">
        <f>IF(N164="nulová",J164,0)</f>
        <v>0</v>
      </c>
      <c r="BJ164" s="17" t="s">
        <v>83</v>
      </c>
      <c r="BK164" s="232">
        <f>ROUND(I164*H164,2)</f>
        <v>0</v>
      </c>
      <c r="BL164" s="17" t="s">
        <v>143</v>
      </c>
      <c r="BM164" s="231" t="s">
        <v>983</v>
      </c>
    </row>
    <row r="165" s="2" customFormat="1" ht="16.5" customHeight="1">
      <c r="A165" s="38"/>
      <c r="B165" s="39"/>
      <c r="C165" s="219" t="s">
        <v>367</v>
      </c>
      <c r="D165" s="219" t="s">
        <v>139</v>
      </c>
      <c r="E165" s="220" t="s">
        <v>367</v>
      </c>
      <c r="F165" s="221" t="s">
        <v>965</v>
      </c>
      <c r="G165" s="222" t="s">
        <v>384</v>
      </c>
      <c r="H165" s="223">
        <v>1</v>
      </c>
      <c r="I165" s="224"/>
      <c r="J165" s="225">
        <f>ROUND(I165*H165,2)</f>
        <v>0</v>
      </c>
      <c r="K165" s="226"/>
      <c r="L165" s="44"/>
      <c r="M165" s="227" t="s">
        <v>1</v>
      </c>
      <c r="N165" s="228" t="s">
        <v>40</v>
      </c>
      <c r="O165" s="91"/>
      <c r="P165" s="229">
        <f>O165*H165</f>
        <v>0</v>
      </c>
      <c r="Q165" s="229">
        <v>0</v>
      </c>
      <c r="R165" s="229">
        <f>Q165*H165</f>
        <v>0</v>
      </c>
      <c r="S165" s="229">
        <v>0</v>
      </c>
      <c r="T165" s="230">
        <f>S165*H165</f>
        <v>0</v>
      </c>
      <c r="U165" s="38"/>
      <c r="V165" s="38"/>
      <c r="W165" s="38"/>
      <c r="X165" s="38"/>
      <c r="Y165" s="38"/>
      <c r="Z165" s="38"/>
      <c r="AA165" s="38"/>
      <c r="AB165" s="38"/>
      <c r="AC165" s="38"/>
      <c r="AD165" s="38"/>
      <c r="AE165" s="38"/>
      <c r="AR165" s="231" t="s">
        <v>143</v>
      </c>
      <c r="AT165" s="231" t="s">
        <v>139</v>
      </c>
      <c r="AU165" s="231" t="s">
        <v>83</v>
      </c>
      <c r="AY165" s="17" t="s">
        <v>136</v>
      </c>
      <c r="BE165" s="232">
        <f>IF(N165="základní",J165,0)</f>
        <v>0</v>
      </c>
      <c r="BF165" s="232">
        <f>IF(N165="snížená",J165,0)</f>
        <v>0</v>
      </c>
      <c r="BG165" s="232">
        <f>IF(N165="zákl. přenesená",J165,0)</f>
        <v>0</v>
      </c>
      <c r="BH165" s="232">
        <f>IF(N165="sníž. přenesená",J165,0)</f>
        <v>0</v>
      </c>
      <c r="BI165" s="232">
        <f>IF(N165="nulová",J165,0)</f>
        <v>0</v>
      </c>
      <c r="BJ165" s="17" t="s">
        <v>83</v>
      </c>
      <c r="BK165" s="232">
        <f>ROUND(I165*H165,2)</f>
        <v>0</v>
      </c>
      <c r="BL165" s="17" t="s">
        <v>143</v>
      </c>
      <c r="BM165" s="231" t="s">
        <v>984</v>
      </c>
    </row>
    <row r="166" s="12" customFormat="1" ht="25.92" customHeight="1">
      <c r="A166" s="12"/>
      <c r="B166" s="203"/>
      <c r="C166" s="204"/>
      <c r="D166" s="205" t="s">
        <v>74</v>
      </c>
      <c r="E166" s="206" t="s">
        <v>985</v>
      </c>
      <c r="F166" s="206" t="s">
        <v>568</v>
      </c>
      <c r="G166" s="204"/>
      <c r="H166" s="204"/>
      <c r="I166" s="207"/>
      <c r="J166" s="208">
        <f>BK166</f>
        <v>0</v>
      </c>
      <c r="K166" s="204"/>
      <c r="L166" s="209"/>
      <c r="M166" s="210"/>
      <c r="N166" s="211"/>
      <c r="O166" s="211"/>
      <c r="P166" s="212">
        <f>P167</f>
        <v>0</v>
      </c>
      <c r="Q166" s="211"/>
      <c r="R166" s="212">
        <f>R167</f>
        <v>0</v>
      </c>
      <c r="S166" s="211"/>
      <c r="T166" s="213">
        <f>T167</f>
        <v>0</v>
      </c>
      <c r="U166" s="12"/>
      <c r="V166" s="12"/>
      <c r="W166" s="12"/>
      <c r="X166" s="12"/>
      <c r="Y166" s="12"/>
      <c r="Z166" s="12"/>
      <c r="AA166" s="12"/>
      <c r="AB166" s="12"/>
      <c r="AC166" s="12"/>
      <c r="AD166" s="12"/>
      <c r="AE166" s="12"/>
      <c r="AR166" s="214" t="s">
        <v>83</v>
      </c>
      <c r="AT166" s="215" t="s">
        <v>74</v>
      </c>
      <c r="AU166" s="215" t="s">
        <v>75</v>
      </c>
      <c r="AY166" s="214" t="s">
        <v>136</v>
      </c>
      <c r="BK166" s="216">
        <f>BK167</f>
        <v>0</v>
      </c>
    </row>
    <row r="167" s="2" customFormat="1" ht="16.5" customHeight="1">
      <c r="A167" s="38"/>
      <c r="B167" s="39"/>
      <c r="C167" s="219" t="s">
        <v>371</v>
      </c>
      <c r="D167" s="219" t="s">
        <v>139</v>
      </c>
      <c r="E167" s="220" t="s">
        <v>371</v>
      </c>
      <c r="F167" s="221" t="s">
        <v>986</v>
      </c>
      <c r="G167" s="222" t="s">
        <v>384</v>
      </c>
      <c r="H167" s="223">
        <v>1</v>
      </c>
      <c r="I167" s="224"/>
      <c r="J167" s="225">
        <f>ROUND(I167*H167,2)</f>
        <v>0</v>
      </c>
      <c r="K167" s="226"/>
      <c r="L167" s="44"/>
      <c r="M167" s="282" t="s">
        <v>1</v>
      </c>
      <c r="N167" s="283" t="s">
        <v>40</v>
      </c>
      <c r="O167" s="284"/>
      <c r="P167" s="285">
        <f>O167*H167</f>
        <v>0</v>
      </c>
      <c r="Q167" s="285">
        <v>0</v>
      </c>
      <c r="R167" s="285">
        <f>Q167*H167</f>
        <v>0</v>
      </c>
      <c r="S167" s="285">
        <v>0</v>
      </c>
      <c r="T167" s="286">
        <f>S167*H167</f>
        <v>0</v>
      </c>
      <c r="U167" s="38"/>
      <c r="V167" s="38"/>
      <c r="W167" s="38"/>
      <c r="X167" s="38"/>
      <c r="Y167" s="38"/>
      <c r="Z167" s="38"/>
      <c r="AA167" s="38"/>
      <c r="AB167" s="38"/>
      <c r="AC167" s="38"/>
      <c r="AD167" s="38"/>
      <c r="AE167" s="38"/>
      <c r="AR167" s="231" t="s">
        <v>143</v>
      </c>
      <c r="AT167" s="231" t="s">
        <v>139</v>
      </c>
      <c r="AU167" s="231" t="s">
        <v>83</v>
      </c>
      <c r="AY167" s="17" t="s">
        <v>136</v>
      </c>
      <c r="BE167" s="232">
        <f>IF(N167="základní",J167,0)</f>
        <v>0</v>
      </c>
      <c r="BF167" s="232">
        <f>IF(N167="snížená",J167,0)</f>
        <v>0</v>
      </c>
      <c r="BG167" s="232">
        <f>IF(N167="zákl. přenesená",J167,0)</f>
        <v>0</v>
      </c>
      <c r="BH167" s="232">
        <f>IF(N167="sníž. přenesená",J167,0)</f>
        <v>0</v>
      </c>
      <c r="BI167" s="232">
        <f>IF(N167="nulová",J167,0)</f>
        <v>0</v>
      </c>
      <c r="BJ167" s="17" t="s">
        <v>83</v>
      </c>
      <c r="BK167" s="232">
        <f>ROUND(I167*H167,2)</f>
        <v>0</v>
      </c>
      <c r="BL167" s="17" t="s">
        <v>143</v>
      </c>
      <c r="BM167" s="231" t="s">
        <v>987</v>
      </c>
    </row>
    <row r="168" s="2" customFormat="1" ht="6.96" customHeight="1">
      <c r="A168" s="38"/>
      <c r="B168" s="66"/>
      <c r="C168" s="67"/>
      <c r="D168" s="67"/>
      <c r="E168" s="67"/>
      <c r="F168" s="67"/>
      <c r="G168" s="67"/>
      <c r="H168" s="67"/>
      <c r="I168" s="67"/>
      <c r="J168" s="67"/>
      <c r="K168" s="67"/>
      <c r="L168" s="44"/>
      <c r="M168" s="38"/>
      <c r="O168" s="38"/>
      <c r="P168" s="38"/>
      <c r="Q168" s="38"/>
      <c r="R168" s="38"/>
      <c r="S168" s="38"/>
      <c r="T168" s="38"/>
      <c r="U168" s="38"/>
      <c r="V168" s="38"/>
      <c r="W168" s="38"/>
      <c r="X168" s="38"/>
      <c r="Y168" s="38"/>
      <c r="Z168" s="38"/>
      <c r="AA168" s="38"/>
      <c r="AB168" s="38"/>
      <c r="AC168" s="38"/>
      <c r="AD168" s="38"/>
      <c r="AE168" s="38"/>
    </row>
  </sheetData>
  <sheetProtection sheet="1" autoFilter="0" formatColumns="0" formatRows="0" objects="1" scenarios="1" spinCount="100000" saltValue="0xNuY65UfhRQRw+aed2rHrbQKygxz7K/rvIkcXKkBp5caL+pDGATrRt71Atmebo2qzbxdXTmXThQdpRmE1Hicg==" hashValue="6if9kN/NqVNsrDbSnkRFJVtyccxAsjiXTgwiVRN1u4Km/NkuAXq/gs/Kfia838azpoAxKAS0Ys/EK94bjgPfSg==" algorithmName="SHA-512" password="9990"/>
  <autoFilter ref="C118:K167"/>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row>
    <row r="3" s="1" customFormat="1" ht="6.96" customHeight="1">
      <c r="B3" s="136"/>
      <c r="C3" s="137"/>
      <c r="D3" s="137"/>
      <c r="E3" s="137"/>
      <c r="F3" s="137"/>
      <c r="G3" s="137"/>
      <c r="H3" s="137"/>
      <c r="I3" s="137"/>
      <c r="J3" s="137"/>
      <c r="K3" s="137"/>
      <c r="L3" s="20"/>
      <c r="AT3" s="17" t="s">
        <v>85</v>
      </c>
    </row>
    <row r="4" s="1" customFormat="1" ht="24.96" customHeight="1">
      <c r="B4" s="20"/>
      <c r="D4" s="138" t="s">
        <v>95</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ERDF - Ateliér intermédií</v>
      </c>
      <c r="F7" s="140"/>
      <c r="G7" s="140"/>
      <c r="H7" s="140"/>
      <c r="L7" s="20"/>
    </row>
    <row r="8" s="2" customFormat="1" ht="12" customHeight="1">
      <c r="A8" s="38"/>
      <c r="B8" s="44"/>
      <c r="C8" s="38"/>
      <c r="D8" s="140" t="s">
        <v>96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988</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989</v>
      </c>
      <c r="G12" s="38"/>
      <c r="H12" s="38"/>
      <c r="I12" s="140" t="s">
        <v>22</v>
      </c>
      <c r="J12" s="144" t="str">
        <f>'Rekapitulace stavby'!AN8</f>
        <v>6. 5. 2024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35</v>
      </c>
      <c r="E30" s="38"/>
      <c r="F30" s="38"/>
      <c r="G30" s="38"/>
      <c r="H30" s="38"/>
      <c r="I30" s="38"/>
      <c r="J30" s="151">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s="2" customFormat="1" ht="14.4" customHeight="1">
      <c r="A33" s="38"/>
      <c r="B33" s="44"/>
      <c r="C33" s="38"/>
      <c r="D33" s="153" t="s">
        <v>39</v>
      </c>
      <c r="E33" s="140" t="s">
        <v>40</v>
      </c>
      <c r="F33" s="154">
        <f>ROUND((SUM(BE122:BE138)),  2)</f>
        <v>0</v>
      </c>
      <c r="G33" s="38"/>
      <c r="H33" s="38"/>
      <c r="I33" s="155">
        <v>0.20999999999999999</v>
      </c>
      <c r="J33" s="154">
        <f>ROUND(((SUM(BE122:BE138))*I33),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41</v>
      </c>
      <c r="F34" s="154">
        <f>ROUND((SUM(BF122:BF138)),  2)</f>
        <v>0</v>
      </c>
      <c r="G34" s="38"/>
      <c r="H34" s="38"/>
      <c r="I34" s="155">
        <v>0.12</v>
      </c>
      <c r="J34" s="154">
        <f>ROUND(((SUM(BF122:BF138))*I34),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ROUND((SUM(BG122:BG138)),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ROUND((SUM(BH122:BH138)),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ROUND((SUM(BI122:BI138)),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48</v>
      </c>
      <c r="E50" s="164"/>
      <c r="F50" s="164"/>
      <c r="G50" s="163" t="s">
        <v>49</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ERDF - Ateliér intermédií</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 stavby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6. 5. 2024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Ostravská univerzita</v>
      </c>
      <c r="G91" s="40"/>
      <c r="H91" s="40"/>
      <c r="I91" s="32" t="s">
        <v>30</v>
      </c>
      <c r="J91" s="36" t="str">
        <f>E21</f>
        <v>Marpo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99</v>
      </c>
      <c r="D94" s="176"/>
      <c r="E94" s="176"/>
      <c r="F94" s="176"/>
      <c r="G94" s="176"/>
      <c r="H94" s="176"/>
      <c r="I94" s="176"/>
      <c r="J94" s="177" t="s">
        <v>100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101</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102</v>
      </c>
    </row>
    <row r="97" s="9" customFormat="1" ht="24.96" customHeight="1">
      <c r="A97" s="9"/>
      <c r="B97" s="179"/>
      <c r="C97" s="180"/>
      <c r="D97" s="181" t="s">
        <v>990</v>
      </c>
      <c r="E97" s="182"/>
      <c r="F97" s="182"/>
      <c r="G97" s="182"/>
      <c r="H97" s="182"/>
      <c r="I97" s="182"/>
      <c r="J97" s="183">
        <f>J123</f>
        <v>0</v>
      </c>
      <c r="K97" s="180"/>
      <c r="L97" s="184"/>
      <c r="S97" s="9"/>
      <c r="T97" s="9"/>
      <c r="U97" s="9"/>
      <c r="V97" s="9"/>
      <c r="W97" s="9"/>
      <c r="X97" s="9"/>
      <c r="Y97" s="9"/>
      <c r="Z97" s="9"/>
      <c r="AA97" s="9"/>
      <c r="AB97" s="9"/>
      <c r="AC97" s="9"/>
      <c r="AD97" s="9"/>
      <c r="AE97" s="9"/>
    </row>
    <row r="98" s="10" customFormat="1" ht="19.92" customHeight="1">
      <c r="A98" s="10"/>
      <c r="B98" s="185"/>
      <c r="C98" s="186"/>
      <c r="D98" s="187" t="s">
        <v>991</v>
      </c>
      <c r="E98" s="188"/>
      <c r="F98" s="188"/>
      <c r="G98" s="188"/>
      <c r="H98" s="188"/>
      <c r="I98" s="188"/>
      <c r="J98" s="189">
        <f>J124</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992</v>
      </c>
      <c r="E99" s="188"/>
      <c r="F99" s="188"/>
      <c r="G99" s="188"/>
      <c r="H99" s="188"/>
      <c r="I99" s="188"/>
      <c r="J99" s="189">
        <f>J126</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993</v>
      </c>
      <c r="E100" s="188"/>
      <c r="F100" s="188"/>
      <c r="G100" s="188"/>
      <c r="H100" s="188"/>
      <c r="I100" s="188"/>
      <c r="J100" s="189">
        <f>J129</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994</v>
      </c>
      <c r="E101" s="188"/>
      <c r="F101" s="188"/>
      <c r="G101" s="188"/>
      <c r="H101" s="188"/>
      <c r="I101" s="188"/>
      <c r="J101" s="189">
        <f>J134</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995</v>
      </c>
      <c r="E102" s="188"/>
      <c r="F102" s="188"/>
      <c r="G102" s="188"/>
      <c r="H102" s="188"/>
      <c r="I102" s="188"/>
      <c r="J102" s="189">
        <f>J137</f>
        <v>0</v>
      </c>
      <c r="K102" s="186"/>
      <c r="L102" s="190"/>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121</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74" t="str">
        <f>E7</f>
        <v>ERDF - Ateliér intermédií</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96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VRN - Vedlejší rozpočtové náklady stavby</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Ostrava</v>
      </c>
      <c r="G116" s="40"/>
      <c r="H116" s="40"/>
      <c r="I116" s="32" t="s">
        <v>22</v>
      </c>
      <c r="J116" s="79" t="str">
        <f>IF(J12="","",J12)</f>
        <v>6. 5. 2024</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Ostravská univerzita</v>
      </c>
      <c r="G118" s="40"/>
      <c r="H118" s="40"/>
      <c r="I118" s="32" t="s">
        <v>30</v>
      </c>
      <c r="J118" s="36" t="str">
        <f>E21</f>
        <v>Marpo s.r.o.</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IF(E18="","",E18)</f>
        <v>Vyplň údaj</v>
      </c>
      <c r="G119" s="40"/>
      <c r="H119" s="40"/>
      <c r="I119" s="32" t="s">
        <v>33</v>
      </c>
      <c r="J119" s="36" t="str">
        <f>E24</f>
        <v xml:space="preserve"> </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1"/>
      <c r="B121" s="192"/>
      <c r="C121" s="193" t="s">
        <v>122</v>
      </c>
      <c r="D121" s="194" t="s">
        <v>60</v>
      </c>
      <c r="E121" s="194" t="s">
        <v>56</v>
      </c>
      <c r="F121" s="194" t="s">
        <v>57</v>
      </c>
      <c r="G121" s="194" t="s">
        <v>123</v>
      </c>
      <c r="H121" s="194" t="s">
        <v>124</v>
      </c>
      <c r="I121" s="194" t="s">
        <v>125</v>
      </c>
      <c r="J121" s="195" t="s">
        <v>100</v>
      </c>
      <c r="K121" s="196" t="s">
        <v>126</v>
      </c>
      <c r="L121" s="197"/>
      <c r="M121" s="100" t="s">
        <v>1</v>
      </c>
      <c r="N121" s="101" t="s">
        <v>39</v>
      </c>
      <c r="O121" s="101" t="s">
        <v>127</v>
      </c>
      <c r="P121" s="101" t="s">
        <v>128</v>
      </c>
      <c r="Q121" s="101" t="s">
        <v>129</v>
      </c>
      <c r="R121" s="101" t="s">
        <v>130</v>
      </c>
      <c r="S121" s="101" t="s">
        <v>131</v>
      </c>
      <c r="T121" s="102" t="s">
        <v>132</v>
      </c>
      <c r="U121" s="191"/>
      <c r="V121" s="191"/>
      <c r="W121" s="191"/>
      <c r="X121" s="191"/>
      <c r="Y121" s="191"/>
      <c r="Z121" s="191"/>
      <c r="AA121" s="191"/>
      <c r="AB121" s="191"/>
      <c r="AC121" s="191"/>
      <c r="AD121" s="191"/>
      <c r="AE121" s="191"/>
    </row>
    <row r="122" s="2" customFormat="1" ht="22.8" customHeight="1">
      <c r="A122" s="38"/>
      <c r="B122" s="39"/>
      <c r="C122" s="107" t="s">
        <v>133</v>
      </c>
      <c r="D122" s="40"/>
      <c r="E122" s="40"/>
      <c r="F122" s="40"/>
      <c r="G122" s="40"/>
      <c r="H122" s="40"/>
      <c r="I122" s="40"/>
      <c r="J122" s="198">
        <f>BK122</f>
        <v>0</v>
      </c>
      <c r="K122" s="40"/>
      <c r="L122" s="44"/>
      <c r="M122" s="103"/>
      <c r="N122" s="199"/>
      <c r="O122" s="104"/>
      <c r="P122" s="200">
        <f>P123</f>
        <v>0</v>
      </c>
      <c r="Q122" s="104"/>
      <c r="R122" s="200">
        <f>R123</f>
        <v>0</v>
      </c>
      <c r="S122" s="104"/>
      <c r="T122" s="201">
        <f>T123</f>
        <v>0</v>
      </c>
      <c r="U122" s="38"/>
      <c r="V122" s="38"/>
      <c r="W122" s="38"/>
      <c r="X122" s="38"/>
      <c r="Y122" s="38"/>
      <c r="Z122" s="38"/>
      <c r="AA122" s="38"/>
      <c r="AB122" s="38"/>
      <c r="AC122" s="38"/>
      <c r="AD122" s="38"/>
      <c r="AE122" s="38"/>
      <c r="AT122" s="17" t="s">
        <v>74</v>
      </c>
      <c r="AU122" s="17" t="s">
        <v>102</v>
      </c>
      <c r="BK122" s="202">
        <f>BK123</f>
        <v>0</v>
      </c>
    </row>
    <row r="123" s="12" customFormat="1" ht="25.92" customHeight="1">
      <c r="A123" s="12"/>
      <c r="B123" s="203"/>
      <c r="C123" s="204"/>
      <c r="D123" s="205" t="s">
        <v>74</v>
      </c>
      <c r="E123" s="206" t="s">
        <v>92</v>
      </c>
      <c r="F123" s="206" t="s">
        <v>996</v>
      </c>
      <c r="G123" s="204"/>
      <c r="H123" s="204"/>
      <c r="I123" s="207"/>
      <c r="J123" s="208">
        <f>BK123</f>
        <v>0</v>
      </c>
      <c r="K123" s="204"/>
      <c r="L123" s="209"/>
      <c r="M123" s="210"/>
      <c r="N123" s="211"/>
      <c r="O123" s="211"/>
      <c r="P123" s="212">
        <f>P124+P126+P129+P134+P137</f>
        <v>0</v>
      </c>
      <c r="Q123" s="211"/>
      <c r="R123" s="212">
        <f>R124+R126+R129+R134+R137</f>
        <v>0</v>
      </c>
      <c r="S123" s="211"/>
      <c r="T123" s="213">
        <f>T124+T126+T129+T134+T137</f>
        <v>0</v>
      </c>
      <c r="U123" s="12"/>
      <c r="V123" s="12"/>
      <c r="W123" s="12"/>
      <c r="X123" s="12"/>
      <c r="Y123" s="12"/>
      <c r="Z123" s="12"/>
      <c r="AA123" s="12"/>
      <c r="AB123" s="12"/>
      <c r="AC123" s="12"/>
      <c r="AD123" s="12"/>
      <c r="AE123" s="12"/>
      <c r="AR123" s="214" t="s">
        <v>165</v>
      </c>
      <c r="AT123" s="215" t="s">
        <v>74</v>
      </c>
      <c r="AU123" s="215" t="s">
        <v>75</v>
      </c>
      <c r="AY123" s="214" t="s">
        <v>136</v>
      </c>
      <c r="BK123" s="216">
        <f>BK124+BK126+BK129+BK134+BK137</f>
        <v>0</v>
      </c>
    </row>
    <row r="124" s="12" customFormat="1" ht="22.8" customHeight="1">
      <c r="A124" s="12"/>
      <c r="B124" s="203"/>
      <c r="C124" s="204"/>
      <c r="D124" s="205" t="s">
        <v>74</v>
      </c>
      <c r="E124" s="217" t="s">
        <v>997</v>
      </c>
      <c r="F124" s="217" t="s">
        <v>998</v>
      </c>
      <c r="G124" s="204"/>
      <c r="H124" s="204"/>
      <c r="I124" s="207"/>
      <c r="J124" s="218">
        <f>BK124</f>
        <v>0</v>
      </c>
      <c r="K124" s="204"/>
      <c r="L124" s="209"/>
      <c r="M124" s="210"/>
      <c r="N124" s="211"/>
      <c r="O124" s="211"/>
      <c r="P124" s="212">
        <f>P125</f>
        <v>0</v>
      </c>
      <c r="Q124" s="211"/>
      <c r="R124" s="212">
        <f>R125</f>
        <v>0</v>
      </c>
      <c r="S124" s="211"/>
      <c r="T124" s="213">
        <f>T125</f>
        <v>0</v>
      </c>
      <c r="U124" s="12"/>
      <c r="V124" s="12"/>
      <c r="W124" s="12"/>
      <c r="X124" s="12"/>
      <c r="Y124" s="12"/>
      <c r="Z124" s="12"/>
      <c r="AA124" s="12"/>
      <c r="AB124" s="12"/>
      <c r="AC124" s="12"/>
      <c r="AD124" s="12"/>
      <c r="AE124" s="12"/>
      <c r="AR124" s="214" t="s">
        <v>165</v>
      </c>
      <c r="AT124" s="215" t="s">
        <v>74</v>
      </c>
      <c r="AU124" s="215" t="s">
        <v>83</v>
      </c>
      <c r="AY124" s="214" t="s">
        <v>136</v>
      </c>
      <c r="BK124" s="216">
        <f>BK125</f>
        <v>0</v>
      </c>
    </row>
    <row r="125" s="2" customFormat="1" ht="16.5" customHeight="1">
      <c r="A125" s="38"/>
      <c r="B125" s="39"/>
      <c r="C125" s="219" t="s">
        <v>83</v>
      </c>
      <c r="D125" s="219" t="s">
        <v>139</v>
      </c>
      <c r="E125" s="220" t="s">
        <v>999</v>
      </c>
      <c r="F125" s="221" t="s">
        <v>1000</v>
      </c>
      <c r="G125" s="222" t="s">
        <v>384</v>
      </c>
      <c r="H125" s="223">
        <v>1</v>
      </c>
      <c r="I125" s="224"/>
      <c r="J125" s="225">
        <f>ROUND(I125*H125,2)</f>
        <v>0</v>
      </c>
      <c r="K125" s="226"/>
      <c r="L125" s="44"/>
      <c r="M125" s="227" t="s">
        <v>1</v>
      </c>
      <c r="N125" s="228" t="s">
        <v>40</v>
      </c>
      <c r="O125" s="91"/>
      <c r="P125" s="229">
        <f>O125*H125</f>
        <v>0</v>
      </c>
      <c r="Q125" s="229">
        <v>0</v>
      </c>
      <c r="R125" s="229">
        <f>Q125*H125</f>
        <v>0</v>
      </c>
      <c r="S125" s="229">
        <v>0</v>
      </c>
      <c r="T125" s="230">
        <f>S125*H125</f>
        <v>0</v>
      </c>
      <c r="U125" s="38"/>
      <c r="V125" s="38"/>
      <c r="W125" s="38"/>
      <c r="X125" s="38"/>
      <c r="Y125" s="38"/>
      <c r="Z125" s="38"/>
      <c r="AA125" s="38"/>
      <c r="AB125" s="38"/>
      <c r="AC125" s="38"/>
      <c r="AD125" s="38"/>
      <c r="AE125" s="38"/>
      <c r="AR125" s="231" t="s">
        <v>1001</v>
      </c>
      <c r="AT125" s="231" t="s">
        <v>139</v>
      </c>
      <c r="AU125" s="231" t="s">
        <v>85</v>
      </c>
      <c r="AY125" s="17" t="s">
        <v>136</v>
      </c>
      <c r="BE125" s="232">
        <f>IF(N125="základní",J125,0)</f>
        <v>0</v>
      </c>
      <c r="BF125" s="232">
        <f>IF(N125="snížená",J125,0)</f>
        <v>0</v>
      </c>
      <c r="BG125" s="232">
        <f>IF(N125="zákl. přenesená",J125,0)</f>
        <v>0</v>
      </c>
      <c r="BH125" s="232">
        <f>IF(N125="sníž. přenesená",J125,0)</f>
        <v>0</v>
      </c>
      <c r="BI125" s="232">
        <f>IF(N125="nulová",J125,0)</f>
        <v>0</v>
      </c>
      <c r="BJ125" s="17" t="s">
        <v>83</v>
      </c>
      <c r="BK125" s="232">
        <f>ROUND(I125*H125,2)</f>
        <v>0</v>
      </c>
      <c r="BL125" s="17" t="s">
        <v>1001</v>
      </c>
      <c r="BM125" s="231" t="s">
        <v>1002</v>
      </c>
    </row>
    <row r="126" s="12" customFormat="1" ht="22.8" customHeight="1">
      <c r="A126" s="12"/>
      <c r="B126" s="203"/>
      <c r="C126" s="204"/>
      <c r="D126" s="205" t="s">
        <v>74</v>
      </c>
      <c r="E126" s="217" t="s">
        <v>1003</v>
      </c>
      <c r="F126" s="217" t="s">
        <v>1004</v>
      </c>
      <c r="G126" s="204"/>
      <c r="H126" s="204"/>
      <c r="I126" s="207"/>
      <c r="J126" s="218">
        <f>BK126</f>
        <v>0</v>
      </c>
      <c r="K126" s="204"/>
      <c r="L126" s="209"/>
      <c r="M126" s="210"/>
      <c r="N126" s="211"/>
      <c r="O126" s="211"/>
      <c r="P126" s="212">
        <f>SUM(P127:P128)</f>
        <v>0</v>
      </c>
      <c r="Q126" s="211"/>
      <c r="R126" s="212">
        <f>SUM(R127:R128)</f>
        <v>0</v>
      </c>
      <c r="S126" s="211"/>
      <c r="T126" s="213">
        <f>SUM(T127:T128)</f>
        <v>0</v>
      </c>
      <c r="U126" s="12"/>
      <c r="V126" s="12"/>
      <c r="W126" s="12"/>
      <c r="X126" s="12"/>
      <c r="Y126" s="12"/>
      <c r="Z126" s="12"/>
      <c r="AA126" s="12"/>
      <c r="AB126" s="12"/>
      <c r="AC126" s="12"/>
      <c r="AD126" s="12"/>
      <c r="AE126" s="12"/>
      <c r="AR126" s="214" t="s">
        <v>165</v>
      </c>
      <c r="AT126" s="215" t="s">
        <v>74</v>
      </c>
      <c r="AU126" s="215" t="s">
        <v>83</v>
      </c>
      <c r="AY126" s="214" t="s">
        <v>136</v>
      </c>
      <c r="BK126" s="216">
        <f>SUM(BK127:BK128)</f>
        <v>0</v>
      </c>
    </row>
    <row r="127" s="2" customFormat="1" ht="21.75" customHeight="1">
      <c r="A127" s="38"/>
      <c r="B127" s="39"/>
      <c r="C127" s="219" t="s">
        <v>85</v>
      </c>
      <c r="D127" s="219" t="s">
        <v>139</v>
      </c>
      <c r="E127" s="220" t="s">
        <v>1005</v>
      </c>
      <c r="F127" s="221" t="s">
        <v>1006</v>
      </c>
      <c r="G127" s="222" t="s">
        <v>384</v>
      </c>
      <c r="H127" s="223">
        <v>1</v>
      </c>
      <c r="I127" s="224"/>
      <c r="J127" s="225">
        <f>ROUND(I127*H127,2)</f>
        <v>0</v>
      </c>
      <c r="K127" s="226"/>
      <c r="L127" s="44"/>
      <c r="M127" s="227" t="s">
        <v>1</v>
      </c>
      <c r="N127" s="228" t="s">
        <v>40</v>
      </c>
      <c r="O127" s="91"/>
      <c r="P127" s="229">
        <f>O127*H127</f>
        <v>0</v>
      </c>
      <c r="Q127" s="229">
        <v>0</v>
      </c>
      <c r="R127" s="229">
        <f>Q127*H127</f>
        <v>0</v>
      </c>
      <c r="S127" s="229">
        <v>0</v>
      </c>
      <c r="T127" s="230">
        <f>S127*H127</f>
        <v>0</v>
      </c>
      <c r="U127" s="38"/>
      <c r="V127" s="38"/>
      <c r="W127" s="38"/>
      <c r="X127" s="38"/>
      <c r="Y127" s="38"/>
      <c r="Z127" s="38"/>
      <c r="AA127" s="38"/>
      <c r="AB127" s="38"/>
      <c r="AC127" s="38"/>
      <c r="AD127" s="38"/>
      <c r="AE127" s="38"/>
      <c r="AR127" s="231" t="s">
        <v>1001</v>
      </c>
      <c r="AT127" s="231" t="s">
        <v>139</v>
      </c>
      <c r="AU127" s="231" t="s">
        <v>85</v>
      </c>
      <c r="AY127" s="17" t="s">
        <v>136</v>
      </c>
      <c r="BE127" s="232">
        <f>IF(N127="základní",J127,0)</f>
        <v>0</v>
      </c>
      <c r="BF127" s="232">
        <f>IF(N127="snížená",J127,0)</f>
        <v>0</v>
      </c>
      <c r="BG127" s="232">
        <f>IF(N127="zákl. přenesená",J127,0)</f>
        <v>0</v>
      </c>
      <c r="BH127" s="232">
        <f>IF(N127="sníž. přenesená",J127,0)</f>
        <v>0</v>
      </c>
      <c r="BI127" s="232">
        <f>IF(N127="nulová",J127,0)</f>
        <v>0</v>
      </c>
      <c r="BJ127" s="17" t="s">
        <v>83</v>
      </c>
      <c r="BK127" s="232">
        <f>ROUND(I127*H127,2)</f>
        <v>0</v>
      </c>
      <c r="BL127" s="17" t="s">
        <v>1001</v>
      </c>
      <c r="BM127" s="231" t="s">
        <v>1007</v>
      </c>
    </row>
    <row r="128" s="2" customFormat="1">
      <c r="A128" s="38"/>
      <c r="B128" s="39"/>
      <c r="C128" s="40"/>
      <c r="D128" s="235" t="s">
        <v>334</v>
      </c>
      <c r="E128" s="40"/>
      <c r="F128" s="277" t="s">
        <v>1008</v>
      </c>
      <c r="G128" s="40"/>
      <c r="H128" s="40"/>
      <c r="I128" s="278"/>
      <c r="J128" s="40"/>
      <c r="K128" s="40"/>
      <c r="L128" s="44"/>
      <c r="M128" s="279"/>
      <c r="N128" s="280"/>
      <c r="O128" s="91"/>
      <c r="P128" s="91"/>
      <c r="Q128" s="91"/>
      <c r="R128" s="91"/>
      <c r="S128" s="91"/>
      <c r="T128" s="92"/>
      <c r="U128" s="38"/>
      <c r="V128" s="38"/>
      <c r="W128" s="38"/>
      <c r="X128" s="38"/>
      <c r="Y128" s="38"/>
      <c r="Z128" s="38"/>
      <c r="AA128" s="38"/>
      <c r="AB128" s="38"/>
      <c r="AC128" s="38"/>
      <c r="AD128" s="38"/>
      <c r="AE128" s="38"/>
      <c r="AT128" s="17" t="s">
        <v>334</v>
      </c>
      <c r="AU128" s="17" t="s">
        <v>85</v>
      </c>
    </row>
    <row r="129" s="12" customFormat="1" ht="22.8" customHeight="1">
      <c r="A129" s="12"/>
      <c r="B129" s="203"/>
      <c r="C129" s="204"/>
      <c r="D129" s="205" t="s">
        <v>74</v>
      </c>
      <c r="E129" s="217" t="s">
        <v>1009</v>
      </c>
      <c r="F129" s="217" t="s">
        <v>1010</v>
      </c>
      <c r="G129" s="204"/>
      <c r="H129" s="204"/>
      <c r="I129" s="207"/>
      <c r="J129" s="218">
        <f>BK129</f>
        <v>0</v>
      </c>
      <c r="K129" s="204"/>
      <c r="L129" s="209"/>
      <c r="M129" s="210"/>
      <c r="N129" s="211"/>
      <c r="O129" s="211"/>
      <c r="P129" s="212">
        <f>SUM(P130:P133)</f>
        <v>0</v>
      </c>
      <c r="Q129" s="211"/>
      <c r="R129" s="212">
        <f>SUM(R130:R133)</f>
        <v>0</v>
      </c>
      <c r="S129" s="211"/>
      <c r="T129" s="213">
        <f>SUM(T130:T133)</f>
        <v>0</v>
      </c>
      <c r="U129" s="12"/>
      <c r="V129" s="12"/>
      <c r="W129" s="12"/>
      <c r="X129" s="12"/>
      <c r="Y129" s="12"/>
      <c r="Z129" s="12"/>
      <c r="AA129" s="12"/>
      <c r="AB129" s="12"/>
      <c r="AC129" s="12"/>
      <c r="AD129" s="12"/>
      <c r="AE129" s="12"/>
      <c r="AR129" s="214" t="s">
        <v>165</v>
      </c>
      <c r="AT129" s="215" t="s">
        <v>74</v>
      </c>
      <c r="AU129" s="215" t="s">
        <v>83</v>
      </c>
      <c r="AY129" s="214" t="s">
        <v>136</v>
      </c>
      <c r="BK129" s="216">
        <f>SUM(BK130:BK133)</f>
        <v>0</v>
      </c>
    </row>
    <row r="130" s="2" customFormat="1" ht="16.5" customHeight="1">
      <c r="A130" s="38"/>
      <c r="B130" s="39"/>
      <c r="C130" s="219" t="s">
        <v>137</v>
      </c>
      <c r="D130" s="219" t="s">
        <v>139</v>
      </c>
      <c r="E130" s="220" t="s">
        <v>1011</v>
      </c>
      <c r="F130" s="221" t="s">
        <v>1012</v>
      </c>
      <c r="G130" s="222" t="s">
        <v>384</v>
      </c>
      <c r="H130" s="223">
        <v>1</v>
      </c>
      <c r="I130" s="224"/>
      <c r="J130" s="225">
        <f>ROUND(I130*H130,2)</f>
        <v>0</v>
      </c>
      <c r="K130" s="226"/>
      <c r="L130" s="44"/>
      <c r="M130" s="227" t="s">
        <v>1</v>
      </c>
      <c r="N130" s="228" t="s">
        <v>40</v>
      </c>
      <c r="O130" s="91"/>
      <c r="P130" s="229">
        <f>O130*H130</f>
        <v>0</v>
      </c>
      <c r="Q130" s="229">
        <v>0</v>
      </c>
      <c r="R130" s="229">
        <f>Q130*H130</f>
        <v>0</v>
      </c>
      <c r="S130" s="229">
        <v>0</v>
      </c>
      <c r="T130" s="230">
        <f>S130*H130</f>
        <v>0</v>
      </c>
      <c r="U130" s="38"/>
      <c r="V130" s="38"/>
      <c r="W130" s="38"/>
      <c r="X130" s="38"/>
      <c r="Y130" s="38"/>
      <c r="Z130" s="38"/>
      <c r="AA130" s="38"/>
      <c r="AB130" s="38"/>
      <c r="AC130" s="38"/>
      <c r="AD130" s="38"/>
      <c r="AE130" s="38"/>
      <c r="AR130" s="231" t="s">
        <v>1001</v>
      </c>
      <c r="AT130" s="231" t="s">
        <v>139</v>
      </c>
      <c r="AU130" s="231" t="s">
        <v>85</v>
      </c>
      <c r="AY130" s="17" t="s">
        <v>136</v>
      </c>
      <c r="BE130" s="232">
        <f>IF(N130="základní",J130,0)</f>
        <v>0</v>
      </c>
      <c r="BF130" s="232">
        <f>IF(N130="snížená",J130,0)</f>
        <v>0</v>
      </c>
      <c r="BG130" s="232">
        <f>IF(N130="zákl. přenesená",J130,0)</f>
        <v>0</v>
      </c>
      <c r="BH130" s="232">
        <f>IF(N130="sníž. přenesená",J130,0)</f>
        <v>0</v>
      </c>
      <c r="BI130" s="232">
        <f>IF(N130="nulová",J130,0)</f>
        <v>0</v>
      </c>
      <c r="BJ130" s="17" t="s">
        <v>83</v>
      </c>
      <c r="BK130" s="232">
        <f>ROUND(I130*H130,2)</f>
        <v>0</v>
      </c>
      <c r="BL130" s="17" t="s">
        <v>1001</v>
      </c>
      <c r="BM130" s="231" t="s">
        <v>1013</v>
      </c>
    </row>
    <row r="131" s="2" customFormat="1">
      <c r="A131" s="38"/>
      <c r="B131" s="39"/>
      <c r="C131" s="40"/>
      <c r="D131" s="235" t="s">
        <v>334</v>
      </c>
      <c r="E131" s="40"/>
      <c r="F131" s="277" t="s">
        <v>1014</v>
      </c>
      <c r="G131" s="40"/>
      <c r="H131" s="40"/>
      <c r="I131" s="278"/>
      <c r="J131" s="40"/>
      <c r="K131" s="40"/>
      <c r="L131" s="44"/>
      <c r="M131" s="279"/>
      <c r="N131" s="280"/>
      <c r="O131" s="91"/>
      <c r="P131" s="91"/>
      <c r="Q131" s="91"/>
      <c r="R131" s="91"/>
      <c r="S131" s="91"/>
      <c r="T131" s="92"/>
      <c r="U131" s="38"/>
      <c r="V131" s="38"/>
      <c r="W131" s="38"/>
      <c r="X131" s="38"/>
      <c r="Y131" s="38"/>
      <c r="Z131" s="38"/>
      <c r="AA131" s="38"/>
      <c r="AB131" s="38"/>
      <c r="AC131" s="38"/>
      <c r="AD131" s="38"/>
      <c r="AE131" s="38"/>
      <c r="AT131" s="17" t="s">
        <v>334</v>
      </c>
      <c r="AU131" s="17" t="s">
        <v>85</v>
      </c>
    </row>
    <row r="132" s="2" customFormat="1" ht="16.5" customHeight="1">
      <c r="A132" s="38"/>
      <c r="B132" s="39"/>
      <c r="C132" s="219" t="s">
        <v>143</v>
      </c>
      <c r="D132" s="219" t="s">
        <v>139</v>
      </c>
      <c r="E132" s="220" t="s">
        <v>1015</v>
      </c>
      <c r="F132" s="221" t="s">
        <v>1016</v>
      </c>
      <c r="G132" s="222" t="s">
        <v>1017</v>
      </c>
      <c r="H132" s="223">
        <v>1</v>
      </c>
      <c r="I132" s="224"/>
      <c r="J132" s="225">
        <f>ROUND(I132*H132,2)</f>
        <v>0</v>
      </c>
      <c r="K132" s="226"/>
      <c r="L132" s="44"/>
      <c r="M132" s="227" t="s">
        <v>1</v>
      </c>
      <c r="N132" s="228" t="s">
        <v>40</v>
      </c>
      <c r="O132" s="91"/>
      <c r="P132" s="229">
        <f>O132*H132</f>
        <v>0</v>
      </c>
      <c r="Q132" s="229">
        <v>0</v>
      </c>
      <c r="R132" s="229">
        <f>Q132*H132</f>
        <v>0</v>
      </c>
      <c r="S132" s="229">
        <v>0</v>
      </c>
      <c r="T132" s="230">
        <f>S132*H132</f>
        <v>0</v>
      </c>
      <c r="U132" s="38"/>
      <c r="V132" s="38"/>
      <c r="W132" s="38"/>
      <c r="X132" s="38"/>
      <c r="Y132" s="38"/>
      <c r="Z132" s="38"/>
      <c r="AA132" s="38"/>
      <c r="AB132" s="38"/>
      <c r="AC132" s="38"/>
      <c r="AD132" s="38"/>
      <c r="AE132" s="38"/>
      <c r="AR132" s="231" t="s">
        <v>143</v>
      </c>
      <c r="AT132" s="231" t="s">
        <v>139</v>
      </c>
      <c r="AU132" s="231" t="s">
        <v>85</v>
      </c>
      <c r="AY132" s="17" t="s">
        <v>136</v>
      </c>
      <c r="BE132" s="232">
        <f>IF(N132="základní",J132,0)</f>
        <v>0</v>
      </c>
      <c r="BF132" s="232">
        <f>IF(N132="snížená",J132,0)</f>
        <v>0</v>
      </c>
      <c r="BG132" s="232">
        <f>IF(N132="zákl. přenesená",J132,0)</f>
        <v>0</v>
      </c>
      <c r="BH132" s="232">
        <f>IF(N132="sníž. přenesená",J132,0)</f>
        <v>0</v>
      </c>
      <c r="BI132" s="232">
        <f>IF(N132="nulová",J132,0)</f>
        <v>0</v>
      </c>
      <c r="BJ132" s="17" t="s">
        <v>83</v>
      </c>
      <c r="BK132" s="232">
        <f>ROUND(I132*H132,2)</f>
        <v>0</v>
      </c>
      <c r="BL132" s="17" t="s">
        <v>143</v>
      </c>
      <c r="BM132" s="231" t="s">
        <v>1018</v>
      </c>
    </row>
    <row r="133" s="2" customFormat="1">
      <c r="A133" s="38"/>
      <c r="B133" s="39"/>
      <c r="C133" s="40"/>
      <c r="D133" s="235" t="s">
        <v>334</v>
      </c>
      <c r="E133" s="40"/>
      <c r="F133" s="277" t="s">
        <v>1019</v>
      </c>
      <c r="G133" s="40"/>
      <c r="H133" s="40"/>
      <c r="I133" s="278"/>
      <c r="J133" s="40"/>
      <c r="K133" s="40"/>
      <c r="L133" s="44"/>
      <c r="M133" s="279"/>
      <c r="N133" s="280"/>
      <c r="O133" s="91"/>
      <c r="P133" s="91"/>
      <c r="Q133" s="91"/>
      <c r="R133" s="91"/>
      <c r="S133" s="91"/>
      <c r="T133" s="92"/>
      <c r="U133" s="38"/>
      <c r="V133" s="38"/>
      <c r="W133" s="38"/>
      <c r="X133" s="38"/>
      <c r="Y133" s="38"/>
      <c r="Z133" s="38"/>
      <c r="AA133" s="38"/>
      <c r="AB133" s="38"/>
      <c r="AC133" s="38"/>
      <c r="AD133" s="38"/>
      <c r="AE133" s="38"/>
      <c r="AT133" s="17" t="s">
        <v>334</v>
      </c>
      <c r="AU133" s="17" t="s">
        <v>85</v>
      </c>
    </row>
    <row r="134" s="12" customFormat="1" ht="22.8" customHeight="1">
      <c r="A134" s="12"/>
      <c r="B134" s="203"/>
      <c r="C134" s="204"/>
      <c r="D134" s="205" t="s">
        <v>74</v>
      </c>
      <c r="E134" s="217" t="s">
        <v>1020</v>
      </c>
      <c r="F134" s="217" t="s">
        <v>1021</v>
      </c>
      <c r="G134" s="204"/>
      <c r="H134" s="204"/>
      <c r="I134" s="207"/>
      <c r="J134" s="218">
        <f>BK134</f>
        <v>0</v>
      </c>
      <c r="K134" s="204"/>
      <c r="L134" s="209"/>
      <c r="M134" s="210"/>
      <c r="N134" s="211"/>
      <c r="O134" s="211"/>
      <c r="P134" s="212">
        <f>SUM(P135:P136)</f>
        <v>0</v>
      </c>
      <c r="Q134" s="211"/>
      <c r="R134" s="212">
        <f>SUM(R135:R136)</f>
        <v>0</v>
      </c>
      <c r="S134" s="211"/>
      <c r="T134" s="213">
        <f>SUM(T135:T136)</f>
        <v>0</v>
      </c>
      <c r="U134" s="12"/>
      <c r="V134" s="12"/>
      <c r="W134" s="12"/>
      <c r="X134" s="12"/>
      <c r="Y134" s="12"/>
      <c r="Z134" s="12"/>
      <c r="AA134" s="12"/>
      <c r="AB134" s="12"/>
      <c r="AC134" s="12"/>
      <c r="AD134" s="12"/>
      <c r="AE134" s="12"/>
      <c r="AR134" s="214" t="s">
        <v>165</v>
      </c>
      <c r="AT134" s="215" t="s">
        <v>74</v>
      </c>
      <c r="AU134" s="215" t="s">
        <v>83</v>
      </c>
      <c r="AY134" s="214" t="s">
        <v>136</v>
      </c>
      <c r="BK134" s="216">
        <f>SUM(BK135:BK136)</f>
        <v>0</v>
      </c>
    </row>
    <row r="135" s="2" customFormat="1" ht="16.5" customHeight="1">
      <c r="A135" s="38"/>
      <c r="B135" s="39"/>
      <c r="C135" s="219" t="s">
        <v>165</v>
      </c>
      <c r="D135" s="219" t="s">
        <v>139</v>
      </c>
      <c r="E135" s="220" t="s">
        <v>1022</v>
      </c>
      <c r="F135" s="221" t="s">
        <v>1023</v>
      </c>
      <c r="G135" s="222" t="s">
        <v>384</v>
      </c>
      <c r="H135" s="223">
        <v>1</v>
      </c>
      <c r="I135" s="224"/>
      <c r="J135" s="225">
        <f>ROUND(I135*H135,2)</f>
        <v>0</v>
      </c>
      <c r="K135" s="226"/>
      <c r="L135" s="44"/>
      <c r="M135" s="227" t="s">
        <v>1</v>
      </c>
      <c r="N135" s="228" t="s">
        <v>40</v>
      </c>
      <c r="O135" s="91"/>
      <c r="P135" s="229">
        <f>O135*H135</f>
        <v>0</v>
      </c>
      <c r="Q135" s="229">
        <v>0</v>
      </c>
      <c r="R135" s="229">
        <f>Q135*H135</f>
        <v>0</v>
      </c>
      <c r="S135" s="229">
        <v>0</v>
      </c>
      <c r="T135" s="230">
        <f>S135*H135</f>
        <v>0</v>
      </c>
      <c r="U135" s="38"/>
      <c r="V135" s="38"/>
      <c r="W135" s="38"/>
      <c r="X135" s="38"/>
      <c r="Y135" s="38"/>
      <c r="Z135" s="38"/>
      <c r="AA135" s="38"/>
      <c r="AB135" s="38"/>
      <c r="AC135" s="38"/>
      <c r="AD135" s="38"/>
      <c r="AE135" s="38"/>
      <c r="AR135" s="231" t="s">
        <v>1001</v>
      </c>
      <c r="AT135" s="231" t="s">
        <v>139</v>
      </c>
      <c r="AU135" s="231" t="s">
        <v>85</v>
      </c>
      <c r="AY135" s="17" t="s">
        <v>136</v>
      </c>
      <c r="BE135" s="232">
        <f>IF(N135="základní",J135,0)</f>
        <v>0</v>
      </c>
      <c r="BF135" s="232">
        <f>IF(N135="snížená",J135,0)</f>
        <v>0</v>
      </c>
      <c r="BG135" s="232">
        <f>IF(N135="zákl. přenesená",J135,0)</f>
        <v>0</v>
      </c>
      <c r="BH135" s="232">
        <f>IF(N135="sníž. přenesená",J135,0)</f>
        <v>0</v>
      </c>
      <c r="BI135" s="232">
        <f>IF(N135="nulová",J135,0)</f>
        <v>0</v>
      </c>
      <c r="BJ135" s="17" t="s">
        <v>83</v>
      </c>
      <c r="BK135" s="232">
        <f>ROUND(I135*H135,2)</f>
        <v>0</v>
      </c>
      <c r="BL135" s="17" t="s">
        <v>1001</v>
      </c>
      <c r="BM135" s="231" t="s">
        <v>1024</v>
      </c>
    </row>
    <row r="136" s="2" customFormat="1">
      <c r="A136" s="38"/>
      <c r="B136" s="39"/>
      <c r="C136" s="40"/>
      <c r="D136" s="235" t="s">
        <v>334</v>
      </c>
      <c r="E136" s="40"/>
      <c r="F136" s="277" t="s">
        <v>1025</v>
      </c>
      <c r="G136" s="40"/>
      <c r="H136" s="40"/>
      <c r="I136" s="278"/>
      <c r="J136" s="40"/>
      <c r="K136" s="40"/>
      <c r="L136" s="44"/>
      <c r="M136" s="279"/>
      <c r="N136" s="280"/>
      <c r="O136" s="91"/>
      <c r="P136" s="91"/>
      <c r="Q136" s="91"/>
      <c r="R136" s="91"/>
      <c r="S136" s="91"/>
      <c r="T136" s="92"/>
      <c r="U136" s="38"/>
      <c r="V136" s="38"/>
      <c r="W136" s="38"/>
      <c r="X136" s="38"/>
      <c r="Y136" s="38"/>
      <c r="Z136" s="38"/>
      <c r="AA136" s="38"/>
      <c r="AB136" s="38"/>
      <c r="AC136" s="38"/>
      <c r="AD136" s="38"/>
      <c r="AE136" s="38"/>
      <c r="AT136" s="17" t="s">
        <v>334</v>
      </c>
      <c r="AU136" s="17" t="s">
        <v>85</v>
      </c>
    </row>
    <row r="137" s="12" customFormat="1" ht="22.8" customHeight="1">
      <c r="A137" s="12"/>
      <c r="B137" s="203"/>
      <c r="C137" s="204"/>
      <c r="D137" s="205" t="s">
        <v>74</v>
      </c>
      <c r="E137" s="217" t="s">
        <v>1026</v>
      </c>
      <c r="F137" s="217" t="s">
        <v>1027</v>
      </c>
      <c r="G137" s="204"/>
      <c r="H137" s="204"/>
      <c r="I137" s="207"/>
      <c r="J137" s="218">
        <f>BK137</f>
        <v>0</v>
      </c>
      <c r="K137" s="204"/>
      <c r="L137" s="209"/>
      <c r="M137" s="210"/>
      <c r="N137" s="211"/>
      <c r="O137" s="211"/>
      <c r="P137" s="212">
        <f>P138</f>
        <v>0</v>
      </c>
      <c r="Q137" s="211"/>
      <c r="R137" s="212">
        <f>R138</f>
        <v>0</v>
      </c>
      <c r="S137" s="211"/>
      <c r="T137" s="213">
        <f>T138</f>
        <v>0</v>
      </c>
      <c r="U137" s="12"/>
      <c r="V137" s="12"/>
      <c r="W137" s="12"/>
      <c r="X137" s="12"/>
      <c r="Y137" s="12"/>
      <c r="Z137" s="12"/>
      <c r="AA137" s="12"/>
      <c r="AB137" s="12"/>
      <c r="AC137" s="12"/>
      <c r="AD137" s="12"/>
      <c r="AE137" s="12"/>
      <c r="AR137" s="214" t="s">
        <v>165</v>
      </c>
      <c r="AT137" s="215" t="s">
        <v>74</v>
      </c>
      <c r="AU137" s="215" t="s">
        <v>83</v>
      </c>
      <c r="AY137" s="214" t="s">
        <v>136</v>
      </c>
      <c r="BK137" s="216">
        <f>BK138</f>
        <v>0</v>
      </c>
    </row>
    <row r="138" s="2" customFormat="1" ht="16.5" customHeight="1">
      <c r="A138" s="38"/>
      <c r="B138" s="39"/>
      <c r="C138" s="219" t="s">
        <v>150</v>
      </c>
      <c r="D138" s="219" t="s">
        <v>139</v>
      </c>
      <c r="E138" s="220" t="s">
        <v>1028</v>
      </c>
      <c r="F138" s="221" t="s">
        <v>1029</v>
      </c>
      <c r="G138" s="222" t="s">
        <v>384</v>
      </c>
      <c r="H138" s="223">
        <v>1</v>
      </c>
      <c r="I138" s="224"/>
      <c r="J138" s="225">
        <f>ROUND(I138*H138,2)</f>
        <v>0</v>
      </c>
      <c r="K138" s="226"/>
      <c r="L138" s="44"/>
      <c r="M138" s="282" t="s">
        <v>1</v>
      </c>
      <c r="N138" s="283" t="s">
        <v>40</v>
      </c>
      <c r="O138" s="284"/>
      <c r="P138" s="285">
        <f>O138*H138</f>
        <v>0</v>
      </c>
      <c r="Q138" s="285">
        <v>0</v>
      </c>
      <c r="R138" s="285">
        <f>Q138*H138</f>
        <v>0</v>
      </c>
      <c r="S138" s="285">
        <v>0</v>
      </c>
      <c r="T138" s="286">
        <f>S138*H138</f>
        <v>0</v>
      </c>
      <c r="U138" s="38"/>
      <c r="V138" s="38"/>
      <c r="W138" s="38"/>
      <c r="X138" s="38"/>
      <c r="Y138" s="38"/>
      <c r="Z138" s="38"/>
      <c r="AA138" s="38"/>
      <c r="AB138" s="38"/>
      <c r="AC138" s="38"/>
      <c r="AD138" s="38"/>
      <c r="AE138" s="38"/>
      <c r="AR138" s="231" t="s">
        <v>1001</v>
      </c>
      <c r="AT138" s="231" t="s">
        <v>139</v>
      </c>
      <c r="AU138" s="231" t="s">
        <v>85</v>
      </c>
      <c r="AY138" s="17" t="s">
        <v>136</v>
      </c>
      <c r="BE138" s="232">
        <f>IF(N138="základní",J138,0)</f>
        <v>0</v>
      </c>
      <c r="BF138" s="232">
        <f>IF(N138="snížená",J138,0)</f>
        <v>0</v>
      </c>
      <c r="BG138" s="232">
        <f>IF(N138="zákl. přenesená",J138,0)</f>
        <v>0</v>
      </c>
      <c r="BH138" s="232">
        <f>IF(N138="sníž. přenesená",J138,0)</f>
        <v>0</v>
      </c>
      <c r="BI138" s="232">
        <f>IF(N138="nulová",J138,0)</f>
        <v>0</v>
      </c>
      <c r="BJ138" s="17" t="s">
        <v>83</v>
      </c>
      <c r="BK138" s="232">
        <f>ROUND(I138*H138,2)</f>
        <v>0</v>
      </c>
      <c r="BL138" s="17" t="s">
        <v>1001</v>
      </c>
      <c r="BM138" s="231" t="s">
        <v>1030</v>
      </c>
    </row>
    <row r="139" s="2" customFormat="1" ht="6.96" customHeight="1">
      <c r="A139" s="38"/>
      <c r="B139" s="66"/>
      <c r="C139" s="67"/>
      <c r="D139" s="67"/>
      <c r="E139" s="67"/>
      <c r="F139" s="67"/>
      <c r="G139" s="67"/>
      <c r="H139" s="67"/>
      <c r="I139" s="67"/>
      <c r="J139" s="67"/>
      <c r="K139" s="67"/>
      <c r="L139" s="44"/>
      <c r="M139" s="38"/>
      <c r="O139" s="38"/>
      <c r="P139" s="38"/>
      <c r="Q139" s="38"/>
      <c r="R139" s="38"/>
      <c r="S139" s="38"/>
      <c r="T139" s="38"/>
      <c r="U139" s="38"/>
      <c r="V139" s="38"/>
      <c r="W139" s="38"/>
      <c r="X139" s="38"/>
      <c r="Y139" s="38"/>
      <c r="Z139" s="38"/>
      <c r="AA139" s="38"/>
      <c r="AB139" s="38"/>
      <c r="AC139" s="38"/>
      <c r="AD139" s="38"/>
      <c r="AE139" s="38"/>
    </row>
  </sheetData>
  <sheetProtection sheet="1" autoFilter="0" formatColumns="0" formatRows="0" objects="1" scenarios="1" spinCount="100000" saltValue="cARvUCvfDUKHV8+XcSB0qvyyhqM9WxjhGMlnwO19UIZ8gzm+EXC2NRrXeotay8X9g6kuE+/HK8R7Zd3HKCMEwQ==" hashValue="5BTu111opstuZwVDHIXU/eY91Uk5Dq6gVhApLpctGjggtSAfn2VX2bXzT6Ayj1ytezhozhsXNppYrgSb+t2sqA==" algorithmName="SHA-512" password="9990"/>
  <autoFilter ref="C121:K138"/>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Provoz</dc:creator>
  <cp:lastModifiedBy>Provoz</cp:lastModifiedBy>
  <dcterms:created xsi:type="dcterms:W3CDTF">2025-05-22T08:23:22Z</dcterms:created>
  <dcterms:modified xsi:type="dcterms:W3CDTF">2025-05-22T08:23:28Z</dcterms:modified>
</cp:coreProperties>
</file>